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icef-my.sharepoint.com/personal/mjugder_unicef_org/Documents/Documents/Work materials NYHQ/UNICEF global databases/data.unicef.org/Updates to CPD thematic pages Mar 2022/"/>
    </mc:Choice>
  </mc:AlternateContent>
  <xr:revisionPtr revIDLastSave="116" documentId="13_ncr:1_{5662130E-C809-493B-A34F-C1A118389CC0}" xr6:coauthVersionLast="47" xr6:coauthVersionMax="47" xr10:uidLastSave="{9B3FD41A-AED4-410A-9721-E87BFF4DA11E}"/>
  <bookViews>
    <workbookView xWindow="-110" yWindow="-110" windowWidth="19420" windowHeight="10420" xr2:uid="{1FD93628-89F7-4044-AA29-7D933381C624}"/>
  </bookViews>
  <sheets>
    <sheet name="Detention" sheetId="1" r:id="rId1"/>
    <sheet name="Detention (Check)" sheetId="3" state="hidden" r:id="rId2"/>
    <sheet name="Birth registration (2)" sheetId="2" state="hidden" r:id="rId3"/>
  </sheets>
  <externalReferences>
    <externalReference r:id="rId4"/>
  </externalReferences>
  <definedNames>
    <definedName name="_xlnm._FilterDatabase" localSheetId="2" hidden="1">'Birth registration (2)'!$A$11:$P$228</definedName>
    <definedName name="_xlnm._FilterDatabase" localSheetId="0" hidden="1">Detention!$A$10:$R$227</definedName>
    <definedName name="_xlnm._FilterDatabase" localSheetId="1" hidden="1">'Detention (Check)'!$A$10:$AH$212</definedName>
    <definedName name="_xlnm.Database">#N/A</definedName>
    <definedName name="_xlnm.Print_Titles" localSheetId="2">'Birth registration (2)'!$A:$A,'Birth registration (2)'!$1:$10</definedName>
    <definedName name="_xlnm.Print_Titles" localSheetId="0">Detention!$A:$A,Detention!$1:$9</definedName>
    <definedName name="_xlnm.Print_Titles" localSheetId="1">'Detention (Check)'!$A:$A,'Detention (Check)'!$1:$9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168" i="3" l="1"/>
  <c r="AK167" i="3"/>
  <c r="AK166" i="3"/>
  <c r="AK165" i="3"/>
  <c r="AK164" i="3"/>
  <c r="AK163" i="3"/>
  <c r="AL163" i="3" s="1"/>
  <c r="AK162" i="3"/>
  <c r="AK161" i="3"/>
  <c r="AK160" i="3"/>
  <c r="AK159" i="3"/>
  <c r="AK158" i="3"/>
  <c r="AK157" i="3"/>
  <c r="AK156" i="3"/>
  <c r="AK155" i="3"/>
  <c r="AL155" i="3" s="1"/>
  <c r="AK153" i="3"/>
  <c r="AK152" i="3"/>
  <c r="AK151" i="3"/>
  <c r="AK150" i="3"/>
  <c r="AK149" i="3"/>
  <c r="AK148" i="3"/>
  <c r="AK147" i="3"/>
  <c r="AK146" i="3"/>
  <c r="AL146" i="3" s="1"/>
  <c r="AK145" i="3"/>
  <c r="AK144" i="3"/>
  <c r="AK143" i="3"/>
  <c r="AK142" i="3"/>
  <c r="AK141" i="3"/>
  <c r="AK140" i="3"/>
  <c r="AK139" i="3"/>
  <c r="AL139" i="3" s="1"/>
  <c r="AK138" i="3"/>
  <c r="AL138" i="3" s="1"/>
  <c r="AK137" i="3"/>
  <c r="AK136" i="3"/>
  <c r="AK135" i="3"/>
  <c r="AK134" i="3"/>
  <c r="AK133" i="3"/>
  <c r="AK132" i="3"/>
  <c r="AK131" i="3"/>
  <c r="AL131" i="3" s="1"/>
  <c r="AK130" i="3"/>
  <c r="AL130" i="3" s="1"/>
  <c r="AK129" i="3"/>
  <c r="AK128" i="3"/>
  <c r="AK127" i="3"/>
  <c r="AK126" i="3"/>
  <c r="AK125" i="3"/>
  <c r="AK124" i="3"/>
  <c r="AK123" i="3"/>
  <c r="AL123" i="3" s="1"/>
  <c r="AK122" i="3"/>
  <c r="AL122" i="3" s="1"/>
  <c r="AK121" i="3"/>
  <c r="AK120" i="3"/>
  <c r="AK119" i="3"/>
  <c r="AK118" i="3"/>
  <c r="AK117" i="3"/>
  <c r="AK116" i="3"/>
  <c r="AK115" i="3"/>
  <c r="AL115" i="3" s="1"/>
  <c r="AK114" i="3"/>
  <c r="AL114" i="3" s="1"/>
  <c r="AK113" i="3"/>
  <c r="AK112" i="3"/>
  <c r="AL112" i="3" s="1"/>
  <c r="AK111" i="3"/>
  <c r="AK110" i="3"/>
  <c r="AK109" i="3"/>
  <c r="AK108" i="3"/>
  <c r="AK107" i="3"/>
  <c r="AL107" i="3" s="1"/>
  <c r="AK106" i="3"/>
  <c r="AL106" i="3" s="1"/>
  <c r="AK105" i="3"/>
  <c r="AK104" i="3"/>
  <c r="AL104" i="3" s="1"/>
  <c r="AK103" i="3"/>
  <c r="AK102" i="3"/>
  <c r="AK101" i="3"/>
  <c r="AK100" i="3"/>
  <c r="AK99" i="3"/>
  <c r="AL99" i="3" s="1"/>
  <c r="AK98" i="3"/>
  <c r="AL98" i="3" s="1"/>
  <c r="AK97" i="3"/>
  <c r="AK96" i="3"/>
  <c r="AL96" i="3" s="1"/>
  <c r="AK95" i="3"/>
  <c r="AK94" i="3"/>
  <c r="AK93" i="3"/>
  <c r="AK92" i="3"/>
  <c r="AK91" i="3"/>
  <c r="AL91" i="3" s="1"/>
  <c r="AK90" i="3"/>
  <c r="AL90" i="3" s="1"/>
  <c r="AK89" i="3"/>
  <c r="AK88" i="3"/>
  <c r="AL88" i="3" s="1"/>
  <c r="AK87" i="3"/>
  <c r="AK86" i="3"/>
  <c r="AK85" i="3"/>
  <c r="AK84" i="3"/>
  <c r="AK83" i="3"/>
  <c r="AL83" i="3" s="1"/>
  <c r="AK82" i="3"/>
  <c r="AL82" i="3" s="1"/>
  <c r="AK81" i="3"/>
  <c r="AK80" i="3"/>
  <c r="AL80" i="3" s="1"/>
  <c r="AK79" i="3"/>
  <c r="AK78" i="3"/>
  <c r="AK77" i="3"/>
  <c r="AK76" i="3"/>
  <c r="AK75" i="3"/>
  <c r="AL75" i="3" s="1"/>
  <c r="AK74" i="3"/>
  <c r="AL74" i="3" s="1"/>
  <c r="AK73" i="3"/>
  <c r="AK72" i="3"/>
  <c r="AL72" i="3" s="1"/>
  <c r="AK71" i="3"/>
  <c r="AK70" i="3"/>
  <c r="AK69" i="3"/>
  <c r="AK68" i="3"/>
  <c r="AK67" i="3"/>
  <c r="AL67" i="3" s="1"/>
  <c r="AK66" i="3"/>
  <c r="AL66" i="3" s="1"/>
  <c r="AK65" i="3"/>
  <c r="AK64" i="3"/>
  <c r="AL64" i="3" s="1"/>
  <c r="AK63" i="3"/>
  <c r="AK62" i="3"/>
  <c r="AK61" i="3"/>
  <c r="AK60" i="3"/>
  <c r="AK59" i="3"/>
  <c r="AL59" i="3" s="1"/>
  <c r="AK58" i="3"/>
  <c r="AL58" i="3" s="1"/>
  <c r="AK57" i="3"/>
  <c r="AK56" i="3"/>
  <c r="AL56" i="3" s="1"/>
  <c r="AK55" i="3"/>
  <c r="AK54" i="3"/>
  <c r="AK53" i="3"/>
  <c r="AK52" i="3"/>
  <c r="AK51" i="3"/>
  <c r="AL51" i="3" s="1"/>
  <c r="AK50" i="3"/>
  <c r="AL50" i="3" s="1"/>
  <c r="AK49" i="3"/>
  <c r="AK48" i="3"/>
  <c r="AL48" i="3" s="1"/>
  <c r="AK47" i="3"/>
  <c r="AK46" i="3"/>
  <c r="AK45" i="3"/>
  <c r="AK44" i="3"/>
  <c r="AK43" i="3"/>
  <c r="AL43" i="3" s="1"/>
  <c r="AK42" i="3"/>
  <c r="AL42" i="3" s="1"/>
  <c r="AK41" i="3"/>
  <c r="AK40" i="3"/>
  <c r="AL40" i="3" s="1"/>
  <c r="AK39" i="3"/>
  <c r="AK38" i="3"/>
  <c r="AK37" i="3"/>
  <c r="AK36" i="3"/>
  <c r="AK35" i="3"/>
  <c r="AL35" i="3" s="1"/>
  <c r="AK34" i="3"/>
  <c r="AL34" i="3" s="1"/>
  <c r="AK33" i="3"/>
  <c r="AK32" i="3"/>
  <c r="AL32" i="3" s="1"/>
  <c r="AK31" i="3"/>
  <c r="AK30" i="3"/>
  <c r="AK29" i="3"/>
  <c r="AK28" i="3"/>
  <c r="AK27" i="3"/>
  <c r="AL27" i="3" s="1"/>
  <c r="AK26" i="3"/>
  <c r="AL26" i="3" s="1"/>
  <c r="AK25" i="3"/>
  <c r="AK24" i="3"/>
  <c r="AL24" i="3" s="1"/>
  <c r="AK23" i="3"/>
  <c r="AK22" i="3"/>
  <c r="AK21" i="3"/>
  <c r="AK20" i="3"/>
  <c r="AK19" i="3"/>
  <c r="AL19" i="3" s="1"/>
  <c r="AK18" i="3"/>
  <c r="AL18" i="3" s="1"/>
  <c r="AK17" i="3"/>
  <c r="AK16" i="3"/>
  <c r="AL16" i="3" s="1"/>
  <c r="AK15" i="3"/>
  <c r="AK14" i="3"/>
  <c r="AK13" i="3"/>
  <c r="AK12" i="3"/>
  <c r="AK11" i="3"/>
  <c r="AL11" i="3" s="1"/>
  <c r="AK154" i="3"/>
  <c r="AL154" i="3" s="1"/>
  <c r="AL168" i="3"/>
  <c r="AL167" i="3"/>
  <c r="AL166" i="3"/>
  <c r="AL165" i="3"/>
  <c r="AL164" i="3"/>
  <c r="AL162" i="3"/>
  <c r="AL161" i="3"/>
  <c r="AL160" i="3"/>
  <c r="AL159" i="3"/>
  <c r="AL158" i="3"/>
  <c r="AL157" i="3"/>
  <c r="AL156" i="3"/>
  <c r="AL153" i="3"/>
  <c r="AL152" i="3"/>
  <c r="AL151" i="3"/>
  <c r="AL150" i="3"/>
  <c r="AL149" i="3"/>
  <c r="AL148" i="3"/>
  <c r="AL147" i="3"/>
  <c r="AL145" i="3"/>
  <c r="AL144" i="3"/>
  <c r="AL143" i="3"/>
  <c r="AL142" i="3"/>
  <c r="AL141" i="3"/>
  <c r="AL140" i="3"/>
  <c r="AL137" i="3"/>
  <c r="AL136" i="3"/>
  <c r="AL135" i="3"/>
  <c r="AL134" i="3"/>
  <c r="AL133" i="3"/>
  <c r="AL132" i="3"/>
  <c r="AL129" i="3"/>
  <c r="AL128" i="3"/>
  <c r="AL127" i="3"/>
  <c r="AL126" i="3"/>
  <c r="AL125" i="3"/>
  <c r="AL124" i="3"/>
  <c r="AL121" i="3"/>
  <c r="AL120" i="3"/>
  <c r="AL119" i="3"/>
  <c r="AL118" i="3"/>
  <c r="AL117" i="3"/>
  <c r="AL116" i="3"/>
  <c r="AL113" i="3"/>
  <c r="AL111" i="3"/>
  <c r="AL110" i="3"/>
  <c r="AL109" i="3"/>
  <c r="AL108" i="3"/>
  <c r="AL105" i="3"/>
  <c r="AL103" i="3"/>
  <c r="AL102" i="3"/>
  <c r="AL101" i="3"/>
  <c r="AL100" i="3"/>
  <c r="AL97" i="3"/>
  <c r="AL95" i="3"/>
  <c r="AL94" i="3"/>
  <c r="AL93" i="3"/>
  <c r="AL92" i="3"/>
  <c r="AL89" i="3"/>
  <c r="AL87" i="3"/>
  <c r="AL86" i="3"/>
  <c r="AL85" i="3"/>
  <c r="AL84" i="3"/>
  <c r="AL81" i="3"/>
  <c r="AL79" i="3"/>
  <c r="AL78" i="3"/>
  <c r="AL77" i="3"/>
  <c r="AL76" i="3"/>
  <c r="AL73" i="3"/>
  <c r="AL71" i="3"/>
  <c r="AL70" i="3"/>
  <c r="AL69" i="3"/>
  <c r="AL68" i="3"/>
  <c r="AL65" i="3"/>
  <c r="AL63" i="3"/>
  <c r="AL62" i="3"/>
  <c r="AL61" i="3"/>
  <c r="AL60" i="3"/>
  <c r="AL57" i="3"/>
  <c r="AL55" i="3"/>
  <c r="AL54" i="3"/>
  <c r="AL53" i="3"/>
  <c r="AL52" i="3"/>
  <c r="AL49" i="3"/>
  <c r="AL47" i="3"/>
  <c r="AL46" i="3"/>
  <c r="AL45" i="3"/>
  <c r="AL44" i="3"/>
  <c r="AL41" i="3"/>
  <c r="AL39" i="3"/>
  <c r="AL38" i="3"/>
  <c r="AL37" i="3"/>
  <c r="AL36" i="3"/>
  <c r="AL33" i="3"/>
  <c r="AL31" i="3"/>
  <c r="AL30" i="3"/>
  <c r="AL29" i="3"/>
  <c r="AL28" i="3"/>
  <c r="AL25" i="3"/>
  <c r="AL23" i="3"/>
  <c r="AL22" i="3"/>
  <c r="AL21" i="3"/>
  <c r="AL20" i="3"/>
  <c r="AL17" i="3"/>
  <c r="AL15" i="3"/>
  <c r="AL14" i="3"/>
  <c r="AL13" i="3"/>
  <c r="AL12" i="3"/>
  <c r="W227" i="3"/>
  <c r="V227" i="3"/>
  <c r="U227" i="3"/>
  <c r="W226" i="3"/>
  <c r="V226" i="3"/>
  <c r="U226" i="3"/>
  <c r="W225" i="3"/>
  <c r="V225" i="3"/>
  <c r="U225" i="3"/>
  <c r="W224" i="3"/>
  <c r="V224" i="3"/>
  <c r="U224" i="3"/>
  <c r="W223" i="3"/>
  <c r="V223" i="3"/>
  <c r="U223" i="3"/>
  <c r="W222" i="3"/>
  <c r="V222" i="3"/>
  <c r="U222" i="3"/>
  <c r="W221" i="3"/>
  <c r="V221" i="3"/>
  <c r="U221" i="3"/>
  <c r="W220" i="3"/>
  <c r="V220" i="3"/>
  <c r="U220" i="3"/>
  <c r="W219" i="3"/>
  <c r="V219" i="3"/>
  <c r="U219" i="3"/>
  <c r="W218" i="3"/>
  <c r="V218" i="3"/>
  <c r="U218" i="3"/>
  <c r="W217" i="3"/>
  <c r="V217" i="3"/>
  <c r="U217" i="3"/>
  <c r="W216" i="3"/>
  <c r="V216" i="3"/>
  <c r="U216" i="3"/>
  <c r="W215" i="3"/>
  <c r="X215" i="3" s="1"/>
  <c r="V215" i="3"/>
  <c r="U215" i="3"/>
  <c r="AA82" i="3" l="1"/>
  <c r="AE82" i="3" s="1"/>
  <c r="AD170" i="3"/>
  <c r="AH170" i="3" s="1"/>
  <c r="AC170" i="3"/>
  <c r="AG170" i="3" s="1"/>
  <c r="AB170" i="3"/>
  <c r="AF170" i="3" s="1"/>
  <c r="AA170" i="3"/>
  <c r="AE170" i="3" s="1"/>
  <c r="Z170" i="3"/>
  <c r="Y170" i="3" s="1"/>
  <c r="AD169" i="3"/>
  <c r="AH169" i="3" s="1"/>
  <c r="AC169" i="3"/>
  <c r="AG169" i="3" s="1"/>
  <c r="AB169" i="3"/>
  <c r="AF169" i="3" s="1"/>
  <c r="AA169" i="3"/>
  <c r="AE169" i="3" s="1"/>
  <c r="Z169" i="3"/>
  <c r="AD168" i="3"/>
  <c r="AH168" i="3" s="1"/>
  <c r="AC168" i="3"/>
  <c r="AG168" i="3" s="1"/>
  <c r="AB168" i="3"/>
  <c r="AF168" i="3" s="1"/>
  <c r="AA168" i="3"/>
  <c r="AE168" i="3" s="1"/>
  <c r="Z168" i="3"/>
  <c r="Y168" i="3" s="1"/>
  <c r="AD167" i="3"/>
  <c r="AH167" i="3" s="1"/>
  <c r="AC167" i="3"/>
  <c r="AG167" i="3" s="1"/>
  <c r="AB167" i="3"/>
  <c r="AF167" i="3" s="1"/>
  <c r="AA167" i="3"/>
  <c r="AE167" i="3" s="1"/>
  <c r="Z167" i="3"/>
  <c r="Y167" i="3" s="1"/>
  <c r="AD166" i="3"/>
  <c r="AH166" i="3" s="1"/>
  <c r="AC166" i="3"/>
  <c r="AG166" i="3" s="1"/>
  <c r="AB166" i="3"/>
  <c r="AF166" i="3" s="1"/>
  <c r="AA166" i="3"/>
  <c r="AE166" i="3" s="1"/>
  <c r="Z166" i="3"/>
  <c r="Y166" i="3" s="1"/>
  <c r="AD165" i="3"/>
  <c r="AH165" i="3" s="1"/>
  <c r="AC165" i="3"/>
  <c r="AG165" i="3" s="1"/>
  <c r="AB165" i="3"/>
  <c r="AF165" i="3" s="1"/>
  <c r="AA165" i="3"/>
  <c r="AE165" i="3" s="1"/>
  <c r="Z165" i="3"/>
  <c r="Y165" i="3" s="1"/>
  <c r="AD164" i="3"/>
  <c r="AH164" i="3" s="1"/>
  <c r="AC164" i="3"/>
  <c r="AG164" i="3" s="1"/>
  <c r="AB164" i="3"/>
  <c r="AF164" i="3" s="1"/>
  <c r="AA164" i="3"/>
  <c r="AE164" i="3" s="1"/>
  <c r="Z164" i="3"/>
  <c r="Y164" i="3" s="1"/>
  <c r="AD163" i="3"/>
  <c r="AH163" i="3" s="1"/>
  <c r="AC163" i="3"/>
  <c r="AG163" i="3" s="1"/>
  <c r="AB163" i="3"/>
  <c r="AF163" i="3" s="1"/>
  <c r="AA163" i="3"/>
  <c r="AE163" i="3" s="1"/>
  <c r="Z163" i="3"/>
  <c r="Y163" i="3" s="1"/>
  <c r="AD162" i="3"/>
  <c r="AH162" i="3" s="1"/>
  <c r="AC162" i="3"/>
  <c r="AG162" i="3" s="1"/>
  <c r="AB162" i="3"/>
  <c r="AF162" i="3" s="1"/>
  <c r="AA162" i="3"/>
  <c r="AE162" i="3" s="1"/>
  <c r="Z162" i="3"/>
  <c r="AD161" i="3"/>
  <c r="AH161" i="3" s="1"/>
  <c r="AC161" i="3"/>
  <c r="AG161" i="3" s="1"/>
  <c r="AB161" i="3"/>
  <c r="AF161" i="3" s="1"/>
  <c r="AA161" i="3"/>
  <c r="AE161" i="3" s="1"/>
  <c r="Z161" i="3"/>
  <c r="AD160" i="3"/>
  <c r="AH160" i="3" s="1"/>
  <c r="AC160" i="3"/>
  <c r="AG160" i="3" s="1"/>
  <c r="AB160" i="3"/>
  <c r="AF160" i="3" s="1"/>
  <c r="AA160" i="3"/>
  <c r="AE160" i="3" s="1"/>
  <c r="Z160" i="3"/>
  <c r="Y160" i="3" s="1"/>
  <c r="AD159" i="3"/>
  <c r="AH159" i="3" s="1"/>
  <c r="AC159" i="3"/>
  <c r="AG159" i="3" s="1"/>
  <c r="AB159" i="3"/>
  <c r="AF159" i="3" s="1"/>
  <c r="AA159" i="3"/>
  <c r="AE159" i="3" s="1"/>
  <c r="Z159" i="3"/>
  <c r="Y159" i="3" s="1"/>
  <c r="AD158" i="3"/>
  <c r="AH158" i="3" s="1"/>
  <c r="AC158" i="3"/>
  <c r="AG158" i="3" s="1"/>
  <c r="AB158" i="3"/>
  <c r="AF158" i="3" s="1"/>
  <c r="AA158" i="3"/>
  <c r="AE158" i="3" s="1"/>
  <c r="Z158" i="3"/>
  <c r="AD157" i="3"/>
  <c r="AH157" i="3" s="1"/>
  <c r="AC157" i="3"/>
  <c r="AG157" i="3" s="1"/>
  <c r="AB157" i="3"/>
  <c r="AF157" i="3" s="1"/>
  <c r="AA157" i="3"/>
  <c r="AE157" i="3" s="1"/>
  <c r="Z157" i="3"/>
  <c r="Y157" i="3" s="1"/>
  <c r="AD156" i="3"/>
  <c r="AH156" i="3" s="1"/>
  <c r="AC156" i="3"/>
  <c r="AG156" i="3" s="1"/>
  <c r="AB156" i="3"/>
  <c r="AF156" i="3" s="1"/>
  <c r="AA156" i="3"/>
  <c r="AE156" i="3" s="1"/>
  <c r="Z156" i="3"/>
  <c r="Y156" i="3" s="1"/>
  <c r="AD155" i="3"/>
  <c r="AH155" i="3" s="1"/>
  <c r="AC155" i="3"/>
  <c r="AG155" i="3" s="1"/>
  <c r="AB155" i="3"/>
  <c r="AF155" i="3" s="1"/>
  <c r="AA155" i="3"/>
  <c r="AE155" i="3" s="1"/>
  <c r="Z155" i="3"/>
  <c r="Y155" i="3" s="1"/>
  <c r="AD154" i="3"/>
  <c r="AH154" i="3" s="1"/>
  <c r="AC154" i="3"/>
  <c r="AG154" i="3" s="1"/>
  <c r="AB154" i="3"/>
  <c r="AF154" i="3" s="1"/>
  <c r="AA154" i="3"/>
  <c r="AE154" i="3" s="1"/>
  <c r="Z154" i="3"/>
  <c r="Y154" i="3" s="1"/>
  <c r="AD153" i="3"/>
  <c r="AH153" i="3" s="1"/>
  <c r="AC153" i="3"/>
  <c r="AG153" i="3" s="1"/>
  <c r="AB153" i="3"/>
  <c r="AF153" i="3" s="1"/>
  <c r="AA153" i="3"/>
  <c r="AE153" i="3" s="1"/>
  <c r="Z153" i="3"/>
  <c r="Y153" i="3" s="1"/>
  <c r="AD152" i="3"/>
  <c r="AH152" i="3" s="1"/>
  <c r="AC152" i="3"/>
  <c r="AG152" i="3" s="1"/>
  <c r="AB152" i="3"/>
  <c r="AF152" i="3" s="1"/>
  <c r="AA152" i="3"/>
  <c r="AE152" i="3" s="1"/>
  <c r="Z152" i="3"/>
  <c r="Y152" i="3" s="1"/>
  <c r="AD151" i="3"/>
  <c r="AH151" i="3" s="1"/>
  <c r="AC151" i="3"/>
  <c r="AG151" i="3" s="1"/>
  <c r="AB151" i="3"/>
  <c r="AF151" i="3" s="1"/>
  <c r="AA151" i="3"/>
  <c r="AE151" i="3" s="1"/>
  <c r="Z151" i="3"/>
  <c r="Y151" i="3" s="1"/>
  <c r="AD150" i="3"/>
  <c r="AH150" i="3" s="1"/>
  <c r="AC150" i="3"/>
  <c r="AG150" i="3" s="1"/>
  <c r="AB150" i="3"/>
  <c r="AF150" i="3" s="1"/>
  <c r="AA150" i="3"/>
  <c r="AE150" i="3" s="1"/>
  <c r="Z150" i="3"/>
  <c r="Y150" i="3" s="1"/>
  <c r="AD149" i="3"/>
  <c r="AH149" i="3" s="1"/>
  <c r="AC149" i="3"/>
  <c r="AG149" i="3" s="1"/>
  <c r="AB149" i="3"/>
  <c r="AF149" i="3" s="1"/>
  <c r="AA149" i="3"/>
  <c r="AE149" i="3" s="1"/>
  <c r="Z149" i="3"/>
  <c r="Y149" i="3" s="1"/>
  <c r="AD148" i="3"/>
  <c r="AH148" i="3" s="1"/>
  <c r="AC148" i="3"/>
  <c r="AG148" i="3" s="1"/>
  <c r="AB148" i="3"/>
  <c r="AF148" i="3" s="1"/>
  <c r="AA148" i="3"/>
  <c r="AE148" i="3" s="1"/>
  <c r="Z148" i="3"/>
  <c r="Y148" i="3" s="1"/>
  <c r="AD147" i="3"/>
  <c r="AH147" i="3" s="1"/>
  <c r="AC147" i="3"/>
  <c r="AG147" i="3" s="1"/>
  <c r="AB147" i="3"/>
  <c r="AF147" i="3" s="1"/>
  <c r="AA147" i="3"/>
  <c r="AE147" i="3" s="1"/>
  <c r="Z147" i="3"/>
  <c r="Y147" i="3" s="1"/>
  <c r="AD146" i="3"/>
  <c r="AH146" i="3" s="1"/>
  <c r="AC146" i="3"/>
  <c r="AG146" i="3" s="1"/>
  <c r="AB146" i="3"/>
  <c r="AF146" i="3" s="1"/>
  <c r="AA146" i="3"/>
  <c r="AE146" i="3" s="1"/>
  <c r="Z146" i="3"/>
  <c r="Y146" i="3" s="1"/>
  <c r="AD145" i="3"/>
  <c r="AH145" i="3" s="1"/>
  <c r="AC145" i="3"/>
  <c r="AG145" i="3" s="1"/>
  <c r="AB145" i="3"/>
  <c r="AF145" i="3" s="1"/>
  <c r="AA145" i="3"/>
  <c r="AE145" i="3" s="1"/>
  <c r="Z145" i="3"/>
  <c r="AD144" i="3"/>
  <c r="AH144" i="3" s="1"/>
  <c r="AC144" i="3"/>
  <c r="AG144" i="3" s="1"/>
  <c r="AB144" i="3"/>
  <c r="AF144" i="3" s="1"/>
  <c r="AA144" i="3"/>
  <c r="AE144" i="3" s="1"/>
  <c r="Z144" i="3"/>
  <c r="Y144" i="3" s="1"/>
  <c r="AD143" i="3"/>
  <c r="AH143" i="3" s="1"/>
  <c r="AC143" i="3"/>
  <c r="AG143" i="3" s="1"/>
  <c r="AB143" i="3"/>
  <c r="AF143" i="3" s="1"/>
  <c r="AA143" i="3"/>
  <c r="AE143" i="3" s="1"/>
  <c r="Z143" i="3"/>
  <c r="Y143" i="3" s="1"/>
  <c r="AD142" i="3"/>
  <c r="AH142" i="3" s="1"/>
  <c r="AC142" i="3"/>
  <c r="AG142" i="3" s="1"/>
  <c r="AB142" i="3"/>
  <c r="AF142" i="3" s="1"/>
  <c r="AA142" i="3"/>
  <c r="AE142" i="3" s="1"/>
  <c r="Z142" i="3"/>
  <c r="Y142" i="3" s="1"/>
  <c r="AD141" i="3"/>
  <c r="AH141" i="3" s="1"/>
  <c r="AC141" i="3"/>
  <c r="AG141" i="3" s="1"/>
  <c r="AB141" i="3"/>
  <c r="AF141" i="3" s="1"/>
  <c r="AA141" i="3"/>
  <c r="AE141" i="3" s="1"/>
  <c r="Z141" i="3"/>
  <c r="Y141" i="3" s="1"/>
  <c r="AD140" i="3"/>
  <c r="AH140" i="3" s="1"/>
  <c r="AC140" i="3"/>
  <c r="AG140" i="3" s="1"/>
  <c r="AB140" i="3"/>
  <c r="AF140" i="3" s="1"/>
  <c r="AA140" i="3"/>
  <c r="AE140" i="3" s="1"/>
  <c r="Z140" i="3"/>
  <c r="Y140" i="3" s="1"/>
  <c r="AD139" i="3"/>
  <c r="AH139" i="3" s="1"/>
  <c r="AC139" i="3"/>
  <c r="AG139" i="3" s="1"/>
  <c r="AB139" i="3"/>
  <c r="AF139" i="3" s="1"/>
  <c r="AA139" i="3"/>
  <c r="AE139" i="3" s="1"/>
  <c r="Z139" i="3"/>
  <c r="Y139" i="3" s="1"/>
  <c r="AD138" i="3"/>
  <c r="AH138" i="3" s="1"/>
  <c r="AC138" i="3"/>
  <c r="AG138" i="3" s="1"/>
  <c r="AB138" i="3"/>
  <c r="AF138" i="3" s="1"/>
  <c r="AA138" i="3"/>
  <c r="AE138" i="3" s="1"/>
  <c r="Z138" i="3"/>
  <c r="Y138" i="3" s="1"/>
  <c r="AD137" i="3"/>
  <c r="AH137" i="3" s="1"/>
  <c r="AC137" i="3"/>
  <c r="AG137" i="3" s="1"/>
  <c r="AB137" i="3"/>
  <c r="AF137" i="3" s="1"/>
  <c r="AA137" i="3"/>
  <c r="AE137" i="3" s="1"/>
  <c r="Z137" i="3"/>
  <c r="AD136" i="3"/>
  <c r="AH136" i="3" s="1"/>
  <c r="AC136" i="3"/>
  <c r="AG136" i="3" s="1"/>
  <c r="AB136" i="3"/>
  <c r="AF136" i="3" s="1"/>
  <c r="AA136" i="3"/>
  <c r="AE136" i="3" s="1"/>
  <c r="Z136" i="3"/>
  <c r="Y136" i="3" s="1"/>
  <c r="AD135" i="3"/>
  <c r="AH135" i="3" s="1"/>
  <c r="AC135" i="3"/>
  <c r="AG135" i="3" s="1"/>
  <c r="AB135" i="3"/>
  <c r="AF135" i="3" s="1"/>
  <c r="AA135" i="3"/>
  <c r="AE135" i="3" s="1"/>
  <c r="Z135" i="3"/>
  <c r="Y135" i="3" s="1"/>
  <c r="AD134" i="3"/>
  <c r="AH134" i="3" s="1"/>
  <c r="AC134" i="3"/>
  <c r="AG134" i="3" s="1"/>
  <c r="AB134" i="3"/>
  <c r="AF134" i="3" s="1"/>
  <c r="AA134" i="3"/>
  <c r="AE134" i="3" s="1"/>
  <c r="Z134" i="3"/>
  <c r="Y134" i="3" s="1"/>
  <c r="AD133" i="3"/>
  <c r="AH133" i="3" s="1"/>
  <c r="AC133" i="3"/>
  <c r="AG133" i="3" s="1"/>
  <c r="AB133" i="3"/>
  <c r="AF133" i="3" s="1"/>
  <c r="AA133" i="3"/>
  <c r="AE133" i="3" s="1"/>
  <c r="Z133" i="3"/>
  <c r="Y133" i="3" s="1"/>
  <c r="AD132" i="3"/>
  <c r="AH132" i="3" s="1"/>
  <c r="AC132" i="3"/>
  <c r="AG132" i="3" s="1"/>
  <c r="AB132" i="3"/>
  <c r="AF132" i="3" s="1"/>
  <c r="AA132" i="3"/>
  <c r="AE132" i="3" s="1"/>
  <c r="Z132" i="3"/>
  <c r="Y132" i="3" s="1"/>
  <c r="AD131" i="3"/>
  <c r="AH131" i="3" s="1"/>
  <c r="AC131" i="3"/>
  <c r="AG131" i="3" s="1"/>
  <c r="AB131" i="3"/>
  <c r="AF131" i="3" s="1"/>
  <c r="AA131" i="3"/>
  <c r="AE131" i="3" s="1"/>
  <c r="Z131" i="3"/>
  <c r="Y131" i="3" s="1"/>
  <c r="AD130" i="3"/>
  <c r="AH130" i="3" s="1"/>
  <c r="AC130" i="3"/>
  <c r="AG130" i="3" s="1"/>
  <c r="AB130" i="3"/>
  <c r="AF130" i="3" s="1"/>
  <c r="AA130" i="3"/>
  <c r="AE130" i="3" s="1"/>
  <c r="Z130" i="3"/>
  <c r="Y130" i="3" s="1"/>
  <c r="AD129" i="3"/>
  <c r="AH129" i="3" s="1"/>
  <c r="AC129" i="3"/>
  <c r="AG129" i="3" s="1"/>
  <c r="AB129" i="3"/>
  <c r="AF129" i="3" s="1"/>
  <c r="AA129" i="3"/>
  <c r="AE129" i="3" s="1"/>
  <c r="Z129" i="3"/>
  <c r="Y129" i="3" s="1"/>
  <c r="AD128" i="3"/>
  <c r="AH128" i="3" s="1"/>
  <c r="AC128" i="3"/>
  <c r="AG128" i="3" s="1"/>
  <c r="AB128" i="3"/>
  <c r="AF128" i="3" s="1"/>
  <c r="AA128" i="3"/>
  <c r="AE128" i="3" s="1"/>
  <c r="Z128" i="3"/>
  <c r="Y128" i="3" s="1"/>
  <c r="AD127" i="3"/>
  <c r="AH127" i="3" s="1"/>
  <c r="AC127" i="3"/>
  <c r="AG127" i="3" s="1"/>
  <c r="AB127" i="3"/>
  <c r="AF127" i="3" s="1"/>
  <c r="AA127" i="3"/>
  <c r="AE127" i="3" s="1"/>
  <c r="Z127" i="3"/>
  <c r="Y127" i="3" s="1"/>
  <c r="AD126" i="3"/>
  <c r="AH126" i="3" s="1"/>
  <c r="AC126" i="3"/>
  <c r="AG126" i="3" s="1"/>
  <c r="AB126" i="3"/>
  <c r="AF126" i="3" s="1"/>
  <c r="AA126" i="3"/>
  <c r="AE126" i="3" s="1"/>
  <c r="Z126" i="3"/>
  <c r="AD125" i="3"/>
  <c r="AH125" i="3" s="1"/>
  <c r="AC125" i="3"/>
  <c r="AG125" i="3" s="1"/>
  <c r="AB125" i="3"/>
  <c r="AF125" i="3" s="1"/>
  <c r="AA125" i="3"/>
  <c r="AE125" i="3" s="1"/>
  <c r="Z125" i="3"/>
  <c r="Y125" i="3" s="1"/>
  <c r="AD124" i="3"/>
  <c r="AH124" i="3" s="1"/>
  <c r="AC124" i="3"/>
  <c r="AG124" i="3" s="1"/>
  <c r="AB124" i="3"/>
  <c r="AF124" i="3" s="1"/>
  <c r="AA124" i="3"/>
  <c r="AE124" i="3" s="1"/>
  <c r="Z124" i="3"/>
  <c r="Y124" i="3" s="1"/>
  <c r="AD123" i="3"/>
  <c r="AH123" i="3" s="1"/>
  <c r="AC123" i="3"/>
  <c r="AG123" i="3" s="1"/>
  <c r="AB123" i="3"/>
  <c r="AF123" i="3" s="1"/>
  <c r="AA123" i="3"/>
  <c r="AE123" i="3" s="1"/>
  <c r="Z123" i="3"/>
  <c r="Y123" i="3" s="1"/>
  <c r="AD122" i="3"/>
  <c r="AH122" i="3" s="1"/>
  <c r="AC122" i="3"/>
  <c r="AG122" i="3" s="1"/>
  <c r="AB122" i="3"/>
  <c r="AF122" i="3" s="1"/>
  <c r="AA122" i="3"/>
  <c r="AE122" i="3" s="1"/>
  <c r="Z122" i="3"/>
  <c r="Y122" i="3" s="1"/>
  <c r="AD121" i="3"/>
  <c r="AH121" i="3" s="1"/>
  <c r="AC121" i="3"/>
  <c r="AG121" i="3" s="1"/>
  <c r="AB121" i="3"/>
  <c r="AF121" i="3" s="1"/>
  <c r="AA121" i="3"/>
  <c r="AE121" i="3" s="1"/>
  <c r="Z121" i="3"/>
  <c r="Y121" i="3" s="1"/>
  <c r="AD120" i="3"/>
  <c r="AH120" i="3" s="1"/>
  <c r="AC120" i="3"/>
  <c r="AG120" i="3" s="1"/>
  <c r="AB120" i="3"/>
  <c r="AF120" i="3" s="1"/>
  <c r="AA120" i="3"/>
  <c r="AE120" i="3" s="1"/>
  <c r="Z120" i="3"/>
  <c r="Y120" i="3" s="1"/>
  <c r="AD119" i="3"/>
  <c r="AH119" i="3" s="1"/>
  <c r="AC119" i="3"/>
  <c r="AG119" i="3" s="1"/>
  <c r="AB119" i="3"/>
  <c r="AF119" i="3" s="1"/>
  <c r="AA119" i="3"/>
  <c r="AE119" i="3" s="1"/>
  <c r="Z119" i="3"/>
  <c r="Y119" i="3" s="1"/>
  <c r="AD118" i="3"/>
  <c r="AH118" i="3" s="1"/>
  <c r="AC118" i="3"/>
  <c r="AG118" i="3" s="1"/>
  <c r="AB118" i="3"/>
  <c r="AF118" i="3" s="1"/>
  <c r="AA118" i="3"/>
  <c r="AE118" i="3" s="1"/>
  <c r="Z118" i="3"/>
  <c r="AD117" i="3"/>
  <c r="AH117" i="3" s="1"/>
  <c r="AC117" i="3"/>
  <c r="AG117" i="3" s="1"/>
  <c r="AB117" i="3"/>
  <c r="AF117" i="3" s="1"/>
  <c r="AA117" i="3"/>
  <c r="AE117" i="3" s="1"/>
  <c r="Z117" i="3"/>
  <c r="Y117" i="3" s="1"/>
  <c r="AD116" i="3"/>
  <c r="AH116" i="3" s="1"/>
  <c r="AC116" i="3"/>
  <c r="AG116" i="3" s="1"/>
  <c r="AB116" i="3"/>
  <c r="AF116" i="3" s="1"/>
  <c r="AA116" i="3"/>
  <c r="AE116" i="3" s="1"/>
  <c r="Z116" i="3"/>
  <c r="Y116" i="3" s="1"/>
  <c r="AD115" i="3"/>
  <c r="AH115" i="3" s="1"/>
  <c r="AC115" i="3"/>
  <c r="AG115" i="3" s="1"/>
  <c r="AB115" i="3"/>
  <c r="AF115" i="3" s="1"/>
  <c r="AA115" i="3"/>
  <c r="AE115" i="3" s="1"/>
  <c r="Z115" i="3"/>
  <c r="Y115" i="3" s="1"/>
  <c r="AD114" i="3"/>
  <c r="AH114" i="3" s="1"/>
  <c r="AC114" i="3"/>
  <c r="AG114" i="3" s="1"/>
  <c r="AB114" i="3"/>
  <c r="AF114" i="3" s="1"/>
  <c r="AA114" i="3"/>
  <c r="AE114" i="3" s="1"/>
  <c r="Z114" i="3"/>
  <c r="Y114" i="3" s="1"/>
  <c r="AD113" i="3"/>
  <c r="AH113" i="3" s="1"/>
  <c r="AC113" i="3"/>
  <c r="AG113" i="3" s="1"/>
  <c r="AB113" i="3"/>
  <c r="AF113" i="3" s="1"/>
  <c r="AA113" i="3"/>
  <c r="AE113" i="3" s="1"/>
  <c r="Z113" i="3"/>
  <c r="Y113" i="3" s="1"/>
  <c r="AD112" i="3"/>
  <c r="AH112" i="3" s="1"/>
  <c r="AC112" i="3"/>
  <c r="AG112" i="3" s="1"/>
  <c r="AB112" i="3"/>
  <c r="AF112" i="3" s="1"/>
  <c r="AA112" i="3"/>
  <c r="AE112" i="3" s="1"/>
  <c r="Z112" i="3"/>
  <c r="Y112" i="3" s="1"/>
  <c r="AD111" i="3"/>
  <c r="AH111" i="3" s="1"/>
  <c r="AC111" i="3"/>
  <c r="AG111" i="3" s="1"/>
  <c r="AB111" i="3"/>
  <c r="AF111" i="3" s="1"/>
  <c r="AA111" i="3"/>
  <c r="AE111" i="3" s="1"/>
  <c r="Z111" i="3"/>
  <c r="Y111" i="3" s="1"/>
  <c r="AD110" i="3"/>
  <c r="AH110" i="3" s="1"/>
  <c r="AC110" i="3"/>
  <c r="AG110" i="3" s="1"/>
  <c r="AB110" i="3"/>
  <c r="AF110" i="3" s="1"/>
  <c r="AA110" i="3"/>
  <c r="AE110" i="3" s="1"/>
  <c r="Z110" i="3"/>
  <c r="Y110" i="3" s="1"/>
  <c r="AD109" i="3"/>
  <c r="AH109" i="3" s="1"/>
  <c r="AC109" i="3"/>
  <c r="AG109" i="3" s="1"/>
  <c r="AB109" i="3"/>
  <c r="AF109" i="3" s="1"/>
  <c r="AA109" i="3"/>
  <c r="AE109" i="3" s="1"/>
  <c r="Z109" i="3"/>
  <c r="Y109" i="3" s="1"/>
  <c r="AD108" i="3"/>
  <c r="AH108" i="3" s="1"/>
  <c r="AC108" i="3"/>
  <c r="AG108" i="3" s="1"/>
  <c r="AB108" i="3"/>
  <c r="AF108" i="3" s="1"/>
  <c r="AA108" i="3"/>
  <c r="AE108" i="3" s="1"/>
  <c r="Z108" i="3"/>
  <c r="Y108" i="3" s="1"/>
  <c r="AD107" i="3"/>
  <c r="AH107" i="3" s="1"/>
  <c r="AC107" i="3"/>
  <c r="AG107" i="3" s="1"/>
  <c r="AB107" i="3"/>
  <c r="AF107" i="3" s="1"/>
  <c r="AA107" i="3"/>
  <c r="AE107" i="3" s="1"/>
  <c r="Z107" i="3"/>
  <c r="Y107" i="3" s="1"/>
  <c r="AD106" i="3"/>
  <c r="AH106" i="3" s="1"/>
  <c r="AC106" i="3"/>
  <c r="AG106" i="3" s="1"/>
  <c r="AB106" i="3"/>
  <c r="AF106" i="3" s="1"/>
  <c r="AA106" i="3"/>
  <c r="AE106" i="3" s="1"/>
  <c r="Z106" i="3"/>
  <c r="Y106" i="3" s="1"/>
  <c r="AD105" i="3"/>
  <c r="AH105" i="3" s="1"/>
  <c r="AC105" i="3"/>
  <c r="AG105" i="3" s="1"/>
  <c r="AB105" i="3"/>
  <c r="AF105" i="3" s="1"/>
  <c r="AA105" i="3"/>
  <c r="AE105" i="3" s="1"/>
  <c r="Z105" i="3"/>
  <c r="Y105" i="3" s="1"/>
  <c r="AD104" i="3"/>
  <c r="AH104" i="3" s="1"/>
  <c r="AC104" i="3"/>
  <c r="AG104" i="3" s="1"/>
  <c r="AB104" i="3"/>
  <c r="AF104" i="3" s="1"/>
  <c r="AA104" i="3"/>
  <c r="AE104" i="3" s="1"/>
  <c r="Z104" i="3"/>
  <c r="Y104" i="3" s="1"/>
  <c r="AD103" i="3"/>
  <c r="AH103" i="3" s="1"/>
  <c r="AC103" i="3"/>
  <c r="AG103" i="3" s="1"/>
  <c r="AB103" i="3"/>
  <c r="AF103" i="3" s="1"/>
  <c r="AA103" i="3"/>
  <c r="AE103" i="3" s="1"/>
  <c r="Z103" i="3"/>
  <c r="Y103" i="3" s="1"/>
  <c r="AD102" i="3"/>
  <c r="AH102" i="3" s="1"/>
  <c r="AC102" i="3"/>
  <c r="AG102" i="3" s="1"/>
  <c r="AB102" i="3"/>
  <c r="AF102" i="3" s="1"/>
  <c r="AA102" i="3"/>
  <c r="AE102" i="3" s="1"/>
  <c r="Z102" i="3"/>
  <c r="Y102" i="3" s="1"/>
  <c r="AD101" i="3"/>
  <c r="AH101" i="3" s="1"/>
  <c r="AC101" i="3"/>
  <c r="AG101" i="3" s="1"/>
  <c r="AB101" i="3"/>
  <c r="AF101" i="3" s="1"/>
  <c r="AA101" i="3"/>
  <c r="AE101" i="3" s="1"/>
  <c r="Z101" i="3"/>
  <c r="Y101" i="3" s="1"/>
  <c r="AD100" i="3"/>
  <c r="AH100" i="3" s="1"/>
  <c r="AC100" i="3"/>
  <c r="AG100" i="3" s="1"/>
  <c r="AB100" i="3"/>
  <c r="AF100" i="3" s="1"/>
  <c r="AA100" i="3"/>
  <c r="AE100" i="3" s="1"/>
  <c r="Z100" i="3"/>
  <c r="Y100" i="3" s="1"/>
  <c r="AD99" i="3"/>
  <c r="AH99" i="3" s="1"/>
  <c r="AC99" i="3"/>
  <c r="AG99" i="3" s="1"/>
  <c r="AB99" i="3"/>
  <c r="AF99" i="3" s="1"/>
  <c r="AA99" i="3"/>
  <c r="AE99" i="3" s="1"/>
  <c r="Z99" i="3"/>
  <c r="AD98" i="3"/>
  <c r="AH98" i="3" s="1"/>
  <c r="AC98" i="3"/>
  <c r="AG98" i="3" s="1"/>
  <c r="AB98" i="3"/>
  <c r="AF98" i="3" s="1"/>
  <c r="AA98" i="3"/>
  <c r="AE98" i="3" s="1"/>
  <c r="Z98" i="3"/>
  <c r="Y98" i="3" s="1"/>
  <c r="AD97" i="3"/>
  <c r="AH97" i="3" s="1"/>
  <c r="AC97" i="3"/>
  <c r="AG97" i="3" s="1"/>
  <c r="AB97" i="3"/>
  <c r="AF97" i="3" s="1"/>
  <c r="AA97" i="3"/>
  <c r="AE97" i="3" s="1"/>
  <c r="Z97" i="3"/>
  <c r="Y97" i="3" s="1"/>
  <c r="AD96" i="3"/>
  <c r="AH96" i="3" s="1"/>
  <c r="AC96" i="3"/>
  <c r="AG96" i="3" s="1"/>
  <c r="AB96" i="3"/>
  <c r="AF96" i="3" s="1"/>
  <c r="AA96" i="3"/>
  <c r="AE96" i="3" s="1"/>
  <c r="Z96" i="3"/>
  <c r="Y96" i="3" s="1"/>
  <c r="AD95" i="3"/>
  <c r="AH95" i="3" s="1"/>
  <c r="AC95" i="3"/>
  <c r="AG95" i="3" s="1"/>
  <c r="AB95" i="3"/>
  <c r="AF95" i="3" s="1"/>
  <c r="AA95" i="3"/>
  <c r="AE95" i="3" s="1"/>
  <c r="Z95" i="3"/>
  <c r="Y95" i="3" s="1"/>
  <c r="AD94" i="3"/>
  <c r="AH94" i="3" s="1"/>
  <c r="AC94" i="3"/>
  <c r="AG94" i="3" s="1"/>
  <c r="AB94" i="3"/>
  <c r="AF94" i="3" s="1"/>
  <c r="AA94" i="3"/>
  <c r="AE94" i="3" s="1"/>
  <c r="Z94" i="3"/>
  <c r="Y94" i="3" s="1"/>
  <c r="AD93" i="3"/>
  <c r="AH93" i="3" s="1"/>
  <c r="AC93" i="3"/>
  <c r="AG93" i="3" s="1"/>
  <c r="AB93" i="3"/>
  <c r="AF93" i="3" s="1"/>
  <c r="AA93" i="3"/>
  <c r="AE93" i="3" s="1"/>
  <c r="Z93" i="3"/>
  <c r="Y93" i="3" s="1"/>
  <c r="AD92" i="3"/>
  <c r="AH92" i="3" s="1"/>
  <c r="AC92" i="3"/>
  <c r="AG92" i="3" s="1"/>
  <c r="AB92" i="3"/>
  <c r="AF92" i="3" s="1"/>
  <c r="AA92" i="3"/>
  <c r="AE92" i="3" s="1"/>
  <c r="Z92" i="3"/>
  <c r="Y92" i="3" s="1"/>
  <c r="AD91" i="3"/>
  <c r="AH91" i="3" s="1"/>
  <c r="AC91" i="3"/>
  <c r="AG91" i="3" s="1"/>
  <c r="AB91" i="3"/>
  <c r="AF91" i="3" s="1"/>
  <c r="AA91" i="3"/>
  <c r="AE91" i="3" s="1"/>
  <c r="Z91" i="3"/>
  <c r="Y91" i="3" s="1"/>
  <c r="AD90" i="3"/>
  <c r="AH90" i="3" s="1"/>
  <c r="AC90" i="3"/>
  <c r="AG90" i="3" s="1"/>
  <c r="AB90" i="3"/>
  <c r="AF90" i="3" s="1"/>
  <c r="AA90" i="3"/>
  <c r="AE90" i="3" s="1"/>
  <c r="Z90" i="3"/>
  <c r="Y90" i="3" s="1"/>
  <c r="AD89" i="3"/>
  <c r="AH89" i="3" s="1"/>
  <c r="AC89" i="3"/>
  <c r="AG89" i="3" s="1"/>
  <c r="AB89" i="3"/>
  <c r="AF89" i="3" s="1"/>
  <c r="AA89" i="3"/>
  <c r="AE89" i="3" s="1"/>
  <c r="Z89" i="3"/>
  <c r="Y89" i="3" s="1"/>
  <c r="AD88" i="3"/>
  <c r="AH88" i="3" s="1"/>
  <c r="AC88" i="3"/>
  <c r="AG88" i="3" s="1"/>
  <c r="AB88" i="3"/>
  <c r="AF88" i="3" s="1"/>
  <c r="AA88" i="3"/>
  <c r="AE88" i="3" s="1"/>
  <c r="Z88" i="3"/>
  <c r="Y88" i="3" s="1"/>
  <c r="AD87" i="3"/>
  <c r="AH87" i="3" s="1"/>
  <c r="AC87" i="3"/>
  <c r="AG87" i="3" s="1"/>
  <c r="AB87" i="3"/>
  <c r="AF87" i="3" s="1"/>
  <c r="AA87" i="3"/>
  <c r="AE87" i="3" s="1"/>
  <c r="Z87" i="3"/>
  <c r="Y87" i="3" s="1"/>
  <c r="AD86" i="3"/>
  <c r="AH86" i="3" s="1"/>
  <c r="AC86" i="3"/>
  <c r="AG86" i="3" s="1"/>
  <c r="AB86" i="3"/>
  <c r="AF86" i="3" s="1"/>
  <c r="AA86" i="3"/>
  <c r="AE86" i="3" s="1"/>
  <c r="Z86" i="3"/>
  <c r="Y86" i="3" s="1"/>
  <c r="AD85" i="3"/>
  <c r="AH85" i="3" s="1"/>
  <c r="AC85" i="3"/>
  <c r="AG85" i="3" s="1"/>
  <c r="AB85" i="3"/>
  <c r="AF85" i="3" s="1"/>
  <c r="AA85" i="3"/>
  <c r="AE85" i="3" s="1"/>
  <c r="Z85" i="3"/>
  <c r="Y85" i="3" s="1"/>
  <c r="AD84" i="3"/>
  <c r="AH84" i="3" s="1"/>
  <c r="AC84" i="3"/>
  <c r="AG84" i="3" s="1"/>
  <c r="AB84" i="3"/>
  <c r="AF84" i="3" s="1"/>
  <c r="AA84" i="3"/>
  <c r="AE84" i="3" s="1"/>
  <c r="Z84" i="3"/>
  <c r="Y84" i="3" s="1"/>
  <c r="AD83" i="3"/>
  <c r="AH83" i="3" s="1"/>
  <c r="AC83" i="3"/>
  <c r="AG83" i="3" s="1"/>
  <c r="AB83" i="3"/>
  <c r="AF83" i="3" s="1"/>
  <c r="AA83" i="3"/>
  <c r="AE83" i="3" s="1"/>
  <c r="Z83" i="3"/>
  <c r="Y83" i="3" s="1"/>
  <c r="AD82" i="3"/>
  <c r="AH82" i="3" s="1"/>
  <c r="AC82" i="3"/>
  <c r="AG82" i="3" s="1"/>
  <c r="AB82" i="3"/>
  <c r="AF82" i="3" s="1"/>
  <c r="Z82" i="3"/>
  <c r="Y82" i="3" s="1"/>
  <c r="AD81" i="3"/>
  <c r="AH81" i="3" s="1"/>
  <c r="AC81" i="3"/>
  <c r="AG81" i="3" s="1"/>
  <c r="AB81" i="3"/>
  <c r="AF81" i="3" s="1"/>
  <c r="AA81" i="3"/>
  <c r="AE81" i="3" s="1"/>
  <c r="Z81" i="3"/>
  <c r="Y81" i="3" s="1"/>
  <c r="AD80" i="3"/>
  <c r="AH80" i="3" s="1"/>
  <c r="AC80" i="3"/>
  <c r="AG80" i="3" s="1"/>
  <c r="AB80" i="3"/>
  <c r="AF80" i="3" s="1"/>
  <c r="AA80" i="3"/>
  <c r="AE80" i="3" s="1"/>
  <c r="Z80" i="3"/>
  <c r="Y80" i="3" s="1"/>
  <c r="AD79" i="3"/>
  <c r="AH79" i="3" s="1"/>
  <c r="AC79" i="3"/>
  <c r="AG79" i="3" s="1"/>
  <c r="AB79" i="3"/>
  <c r="AF79" i="3" s="1"/>
  <c r="AA79" i="3"/>
  <c r="AE79" i="3" s="1"/>
  <c r="Z79" i="3"/>
  <c r="Y79" i="3" s="1"/>
  <c r="AD78" i="3"/>
  <c r="AH78" i="3" s="1"/>
  <c r="AC78" i="3"/>
  <c r="AG78" i="3" s="1"/>
  <c r="AB78" i="3"/>
  <c r="AF78" i="3" s="1"/>
  <c r="AA78" i="3"/>
  <c r="AE78" i="3" s="1"/>
  <c r="Z78" i="3"/>
  <c r="AD77" i="3"/>
  <c r="AH77" i="3" s="1"/>
  <c r="AC77" i="3"/>
  <c r="AG77" i="3" s="1"/>
  <c r="AB77" i="3"/>
  <c r="AF77" i="3" s="1"/>
  <c r="AA77" i="3"/>
  <c r="AE77" i="3" s="1"/>
  <c r="Z77" i="3"/>
  <c r="Y77" i="3" s="1"/>
  <c r="AD76" i="3"/>
  <c r="AH76" i="3" s="1"/>
  <c r="AC76" i="3"/>
  <c r="AG76" i="3" s="1"/>
  <c r="AB76" i="3"/>
  <c r="AF76" i="3" s="1"/>
  <c r="AA76" i="3"/>
  <c r="AE76" i="3" s="1"/>
  <c r="Z76" i="3"/>
  <c r="Y76" i="3" s="1"/>
  <c r="AD75" i="3"/>
  <c r="AH75" i="3" s="1"/>
  <c r="AC75" i="3"/>
  <c r="AG75" i="3" s="1"/>
  <c r="AB75" i="3"/>
  <c r="AF75" i="3" s="1"/>
  <c r="AA75" i="3"/>
  <c r="AE75" i="3" s="1"/>
  <c r="Z75" i="3"/>
  <c r="Y75" i="3" s="1"/>
  <c r="AD74" i="3"/>
  <c r="AH74" i="3" s="1"/>
  <c r="AC74" i="3"/>
  <c r="AG74" i="3" s="1"/>
  <c r="AB74" i="3"/>
  <c r="AF74" i="3" s="1"/>
  <c r="AA74" i="3"/>
  <c r="AE74" i="3" s="1"/>
  <c r="Z74" i="3"/>
  <c r="Y74" i="3" s="1"/>
  <c r="AD73" i="3"/>
  <c r="AH73" i="3" s="1"/>
  <c r="AC73" i="3"/>
  <c r="AG73" i="3" s="1"/>
  <c r="AB73" i="3"/>
  <c r="AF73" i="3" s="1"/>
  <c r="AA73" i="3"/>
  <c r="AE73" i="3" s="1"/>
  <c r="Z73" i="3"/>
  <c r="Y73" i="3" s="1"/>
  <c r="AD72" i="3"/>
  <c r="AH72" i="3" s="1"/>
  <c r="AC72" i="3"/>
  <c r="AG72" i="3" s="1"/>
  <c r="AB72" i="3"/>
  <c r="AF72" i="3" s="1"/>
  <c r="AA72" i="3"/>
  <c r="AE72" i="3" s="1"/>
  <c r="Z72" i="3"/>
  <c r="Y72" i="3" s="1"/>
  <c r="AD71" i="3"/>
  <c r="AH71" i="3" s="1"/>
  <c r="AC71" i="3"/>
  <c r="AG71" i="3" s="1"/>
  <c r="AB71" i="3"/>
  <c r="AF71" i="3" s="1"/>
  <c r="AA71" i="3"/>
  <c r="AE71" i="3" s="1"/>
  <c r="Z71" i="3"/>
  <c r="Y71" i="3" s="1"/>
  <c r="AD70" i="3"/>
  <c r="AH70" i="3" s="1"/>
  <c r="AC70" i="3"/>
  <c r="AG70" i="3" s="1"/>
  <c r="AB70" i="3"/>
  <c r="AF70" i="3" s="1"/>
  <c r="AA70" i="3"/>
  <c r="AE70" i="3" s="1"/>
  <c r="Z70" i="3"/>
  <c r="Y70" i="3" s="1"/>
  <c r="AD69" i="3"/>
  <c r="AH69" i="3" s="1"/>
  <c r="AC69" i="3"/>
  <c r="AG69" i="3" s="1"/>
  <c r="AB69" i="3"/>
  <c r="AF69" i="3" s="1"/>
  <c r="AA69" i="3"/>
  <c r="AE69" i="3" s="1"/>
  <c r="Z69" i="3"/>
  <c r="Y69" i="3" s="1"/>
  <c r="AD68" i="3"/>
  <c r="AH68" i="3" s="1"/>
  <c r="AC68" i="3"/>
  <c r="AG68" i="3" s="1"/>
  <c r="AB68" i="3"/>
  <c r="AF68" i="3" s="1"/>
  <c r="AA68" i="3"/>
  <c r="AE68" i="3" s="1"/>
  <c r="Z68" i="3"/>
  <c r="Y68" i="3" s="1"/>
  <c r="AD67" i="3"/>
  <c r="AH67" i="3" s="1"/>
  <c r="AC67" i="3"/>
  <c r="AG67" i="3" s="1"/>
  <c r="AB67" i="3"/>
  <c r="AF67" i="3" s="1"/>
  <c r="AA67" i="3"/>
  <c r="AE67" i="3" s="1"/>
  <c r="Z67" i="3"/>
  <c r="Y67" i="3" s="1"/>
  <c r="AD66" i="3"/>
  <c r="AH66" i="3" s="1"/>
  <c r="AC66" i="3"/>
  <c r="AG66" i="3" s="1"/>
  <c r="AB66" i="3"/>
  <c r="AF66" i="3" s="1"/>
  <c r="AA66" i="3"/>
  <c r="AE66" i="3" s="1"/>
  <c r="Z66" i="3"/>
  <c r="Y66" i="3" s="1"/>
  <c r="AD65" i="3"/>
  <c r="AH65" i="3" s="1"/>
  <c r="AC65" i="3"/>
  <c r="AG65" i="3" s="1"/>
  <c r="AB65" i="3"/>
  <c r="AF65" i="3" s="1"/>
  <c r="AA65" i="3"/>
  <c r="AE65" i="3" s="1"/>
  <c r="Z65" i="3"/>
  <c r="Y65" i="3" s="1"/>
  <c r="AD64" i="3"/>
  <c r="AH64" i="3" s="1"/>
  <c r="AC64" i="3"/>
  <c r="AG64" i="3" s="1"/>
  <c r="AB64" i="3"/>
  <c r="AF64" i="3" s="1"/>
  <c r="AA64" i="3"/>
  <c r="AE64" i="3" s="1"/>
  <c r="Z64" i="3"/>
  <c r="Y64" i="3" s="1"/>
  <c r="AD63" i="3"/>
  <c r="AH63" i="3" s="1"/>
  <c r="AC63" i="3"/>
  <c r="AG63" i="3" s="1"/>
  <c r="AB63" i="3"/>
  <c r="AF63" i="3" s="1"/>
  <c r="AA63" i="3"/>
  <c r="AE63" i="3" s="1"/>
  <c r="Z63" i="3"/>
  <c r="Y63" i="3" s="1"/>
  <c r="AD62" i="3"/>
  <c r="AH62" i="3" s="1"/>
  <c r="AC62" i="3"/>
  <c r="AG62" i="3" s="1"/>
  <c r="AB62" i="3"/>
  <c r="AF62" i="3" s="1"/>
  <c r="AA62" i="3"/>
  <c r="AE62" i="3" s="1"/>
  <c r="Z62" i="3"/>
  <c r="Y62" i="3" s="1"/>
  <c r="AD61" i="3"/>
  <c r="AH61" i="3" s="1"/>
  <c r="AC61" i="3"/>
  <c r="AG61" i="3" s="1"/>
  <c r="AB61" i="3"/>
  <c r="AF61" i="3" s="1"/>
  <c r="AA61" i="3"/>
  <c r="AE61" i="3" s="1"/>
  <c r="Z61" i="3"/>
  <c r="Y61" i="3" s="1"/>
  <c r="AD60" i="3"/>
  <c r="AH60" i="3" s="1"/>
  <c r="AC60" i="3"/>
  <c r="AG60" i="3" s="1"/>
  <c r="AB60" i="3"/>
  <c r="AF60" i="3" s="1"/>
  <c r="AA60" i="3"/>
  <c r="AE60" i="3" s="1"/>
  <c r="Z60" i="3"/>
  <c r="Y60" i="3" s="1"/>
  <c r="AD59" i="3"/>
  <c r="AH59" i="3" s="1"/>
  <c r="AC59" i="3"/>
  <c r="AG59" i="3" s="1"/>
  <c r="AB59" i="3"/>
  <c r="AF59" i="3" s="1"/>
  <c r="AA59" i="3"/>
  <c r="AE59" i="3" s="1"/>
  <c r="Z59" i="3"/>
  <c r="Y59" i="3" s="1"/>
  <c r="AD58" i="3"/>
  <c r="AH58" i="3" s="1"/>
  <c r="AC58" i="3"/>
  <c r="AG58" i="3" s="1"/>
  <c r="AB58" i="3"/>
  <c r="AF58" i="3" s="1"/>
  <c r="AA58" i="3"/>
  <c r="AE58" i="3" s="1"/>
  <c r="Z58" i="3"/>
  <c r="Y58" i="3" s="1"/>
  <c r="AD57" i="3"/>
  <c r="AH57" i="3" s="1"/>
  <c r="AC57" i="3"/>
  <c r="AG57" i="3" s="1"/>
  <c r="AB57" i="3"/>
  <c r="AF57" i="3" s="1"/>
  <c r="AA57" i="3"/>
  <c r="AE57" i="3" s="1"/>
  <c r="Z57" i="3"/>
  <c r="Y57" i="3" s="1"/>
  <c r="AD56" i="3"/>
  <c r="AH56" i="3" s="1"/>
  <c r="AC56" i="3"/>
  <c r="AG56" i="3" s="1"/>
  <c r="AB56" i="3"/>
  <c r="AF56" i="3" s="1"/>
  <c r="AA56" i="3"/>
  <c r="AE56" i="3" s="1"/>
  <c r="Z56" i="3"/>
  <c r="Y56" i="3" s="1"/>
  <c r="AD55" i="3"/>
  <c r="AH55" i="3" s="1"/>
  <c r="AC55" i="3"/>
  <c r="AG55" i="3" s="1"/>
  <c r="AB55" i="3"/>
  <c r="AF55" i="3" s="1"/>
  <c r="AA55" i="3"/>
  <c r="AE55" i="3" s="1"/>
  <c r="Z55" i="3"/>
  <c r="Y55" i="3" s="1"/>
  <c r="AD54" i="3"/>
  <c r="AH54" i="3" s="1"/>
  <c r="AC54" i="3"/>
  <c r="AG54" i="3" s="1"/>
  <c r="AB54" i="3"/>
  <c r="AF54" i="3" s="1"/>
  <c r="AA54" i="3"/>
  <c r="AE54" i="3" s="1"/>
  <c r="Z54" i="3"/>
  <c r="Y54" i="3" s="1"/>
  <c r="AD53" i="3"/>
  <c r="AH53" i="3" s="1"/>
  <c r="AC53" i="3"/>
  <c r="AG53" i="3" s="1"/>
  <c r="AB53" i="3"/>
  <c r="AF53" i="3" s="1"/>
  <c r="AA53" i="3"/>
  <c r="AE53" i="3" s="1"/>
  <c r="Z53" i="3"/>
  <c r="Y53" i="3" s="1"/>
  <c r="AD52" i="3"/>
  <c r="AH52" i="3" s="1"/>
  <c r="AC52" i="3"/>
  <c r="AG52" i="3" s="1"/>
  <c r="AB52" i="3"/>
  <c r="AF52" i="3" s="1"/>
  <c r="AA52" i="3"/>
  <c r="AE52" i="3" s="1"/>
  <c r="Z52" i="3"/>
  <c r="Y52" i="3" s="1"/>
  <c r="AD51" i="3"/>
  <c r="AH51" i="3" s="1"/>
  <c r="AC51" i="3"/>
  <c r="AG51" i="3" s="1"/>
  <c r="AB51" i="3"/>
  <c r="AF51" i="3" s="1"/>
  <c r="AA51" i="3"/>
  <c r="AE51" i="3" s="1"/>
  <c r="Z51" i="3"/>
  <c r="Y51" i="3" s="1"/>
  <c r="AD50" i="3"/>
  <c r="AH50" i="3" s="1"/>
  <c r="AC50" i="3"/>
  <c r="AG50" i="3" s="1"/>
  <c r="AB50" i="3"/>
  <c r="AF50" i="3" s="1"/>
  <c r="AA50" i="3"/>
  <c r="AE50" i="3" s="1"/>
  <c r="Z50" i="3"/>
  <c r="Y50" i="3" s="1"/>
  <c r="AD49" i="3"/>
  <c r="AH49" i="3" s="1"/>
  <c r="AC49" i="3"/>
  <c r="AG49" i="3" s="1"/>
  <c r="AB49" i="3"/>
  <c r="AF49" i="3" s="1"/>
  <c r="AA49" i="3"/>
  <c r="AE49" i="3" s="1"/>
  <c r="Z49" i="3"/>
  <c r="Y49" i="3" s="1"/>
  <c r="AD48" i="3"/>
  <c r="AH48" i="3" s="1"/>
  <c r="AC48" i="3"/>
  <c r="AG48" i="3" s="1"/>
  <c r="AB48" i="3"/>
  <c r="AF48" i="3" s="1"/>
  <c r="AA48" i="3"/>
  <c r="AE48" i="3" s="1"/>
  <c r="Z48" i="3"/>
  <c r="Y48" i="3" s="1"/>
  <c r="AD47" i="3"/>
  <c r="AH47" i="3" s="1"/>
  <c r="AC47" i="3"/>
  <c r="AG47" i="3" s="1"/>
  <c r="AB47" i="3"/>
  <c r="AF47" i="3" s="1"/>
  <c r="AA47" i="3"/>
  <c r="AE47" i="3" s="1"/>
  <c r="Z47" i="3"/>
  <c r="Y47" i="3" s="1"/>
  <c r="AD46" i="3"/>
  <c r="AH46" i="3" s="1"/>
  <c r="AC46" i="3"/>
  <c r="AG46" i="3" s="1"/>
  <c r="AB46" i="3"/>
  <c r="AF46" i="3" s="1"/>
  <c r="AA46" i="3"/>
  <c r="AE46" i="3" s="1"/>
  <c r="Z46" i="3"/>
  <c r="Y46" i="3" s="1"/>
  <c r="AD45" i="3"/>
  <c r="AH45" i="3" s="1"/>
  <c r="AC45" i="3"/>
  <c r="AG45" i="3" s="1"/>
  <c r="AB45" i="3"/>
  <c r="AF45" i="3" s="1"/>
  <c r="AA45" i="3"/>
  <c r="AE45" i="3" s="1"/>
  <c r="Z45" i="3"/>
  <c r="Y45" i="3" s="1"/>
  <c r="AD44" i="3"/>
  <c r="AH44" i="3" s="1"/>
  <c r="AC44" i="3"/>
  <c r="AG44" i="3" s="1"/>
  <c r="AB44" i="3"/>
  <c r="AF44" i="3" s="1"/>
  <c r="AA44" i="3"/>
  <c r="AE44" i="3" s="1"/>
  <c r="Z44" i="3"/>
  <c r="Y44" i="3" s="1"/>
  <c r="AD43" i="3"/>
  <c r="AH43" i="3" s="1"/>
  <c r="AC43" i="3"/>
  <c r="AG43" i="3" s="1"/>
  <c r="AB43" i="3"/>
  <c r="AF43" i="3" s="1"/>
  <c r="AA43" i="3"/>
  <c r="AE43" i="3" s="1"/>
  <c r="Z43" i="3"/>
  <c r="Y43" i="3" s="1"/>
  <c r="AD42" i="3"/>
  <c r="AH42" i="3" s="1"/>
  <c r="AC42" i="3"/>
  <c r="AG42" i="3" s="1"/>
  <c r="AB42" i="3"/>
  <c r="AF42" i="3" s="1"/>
  <c r="AA42" i="3"/>
  <c r="AE42" i="3" s="1"/>
  <c r="Z42" i="3"/>
  <c r="Y42" i="3" s="1"/>
  <c r="AD41" i="3"/>
  <c r="AH41" i="3" s="1"/>
  <c r="AC41" i="3"/>
  <c r="AG41" i="3" s="1"/>
  <c r="AB41" i="3"/>
  <c r="AF41" i="3" s="1"/>
  <c r="AA41" i="3"/>
  <c r="AE41" i="3" s="1"/>
  <c r="Z41" i="3"/>
  <c r="Y41" i="3" s="1"/>
  <c r="AD40" i="3"/>
  <c r="AH40" i="3" s="1"/>
  <c r="AC40" i="3"/>
  <c r="AG40" i="3" s="1"/>
  <c r="AB40" i="3"/>
  <c r="AF40" i="3" s="1"/>
  <c r="AA40" i="3"/>
  <c r="AE40" i="3" s="1"/>
  <c r="Z40" i="3"/>
  <c r="Y40" i="3" s="1"/>
  <c r="AD39" i="3"/>
  <c r="AH39" i="3" s="1"/>
  <c r="AC39" i="3"/>
  <c r="AG39" i="3" s="1"/>
  <c r="AB39" i="3"/>
  <c r="AF39" i="3" s="1"/>
  <c r="AA39" i="3"/>
  <c r="AE39" i="3" s="1"/>
  <c r="Z39" i="3"/>
  <c r="Y39" i="3" s="1"/>
  <c r="AD38" i="3"/>
  <c r="AH38" i="3" s="1"/>
  <c r="AC38" i="3"/>
  <c r="AG38" i="3" s="1"/>
  <c r="AB38" i="3"/>
  <c r="AF38" i="3" s="1"/>
  <c r="AA38" i="3"/>
  <c r="AE38" i="3" s="1"/>
  <c r="Z38" i="3"/>
  <c r="Y38" i="3" s="1"/>
  <c r="AD37" i="3"/>
  <c r="AH37" i="3" s="1"/>
  <c r="AC37" i="3"/>
  <c r="AG37" i="3" s="1"/>
  <c r="AB37" i="3"/>
  <c r="AF37" i="3" s="1"/>
  <c r="AA37" i="3"/>
  <c r="AE37" i="3" s="1"/>
  <c r="Z37" i="3"/>
  <c r="Y37" i="3" s="1"/>
  <c r="AD36" i="3"/>
  <c r="AH36" i="3" s="1"/>
  <c r="AC36" i="3"/>
  <c r="AG36" i="3" s="1"/>
  <c r="AB36" i="3"/>
  <c r="AF36" i="3" s="1"/>
  <c r="AA36" i="3"/>
  <c r="AE36" i="3" s="1"/>
  <c r="Z36" i="3"/>
  <c r="Y36" i="3" s="1"/>
  <c r="AD35" i="3"/>
  <c r="AH35" i="3" s="1"/>
  <c r="AC35" i="3"/>
  <c r="AG35" i="3" s="1"/>
  <c r="AB35" i="3"/>
  <c r="AF35" i="3" s="1"/>
  <c r="AA35" i="3"/>
  <c r="AE35" i="3" s="1"/>
  <c r="Z35" i="3"/>
  <c r="Y35" i="3" s="1"/>
  <c r="AD34" i="3"/>
  <c r="AH34" i="3" s="1"/>
  <c r="AC34" i="3"/>
  <c r="AG34" i="3" s="1"/>
  <c r="AB34" i="3"/>
  <c r="AF34" i="3" s="1"/>
  <c r="AA34" i="3"/>
  <c r="AE34" i="3" s="1"/>
  <c r="Z34" i="3"/>
  <c r="Y34" i="3" s="1"/>
  <c r="AD33" i="3"/>
  <c r="AH33" i="3" s="1"/>
  <c r="AC33" i="3"/>
  <c r="AG33" i="3" s="1"/>
  <c r="AB33" i="3"/>
  <c r="AF33" i="3" s="1"/>
  <c r="AA33" i="3"/>
  <c r="AE33" i="3" s="1"/>
  <c r="Z33" i="3"/>
  <c r="Y33" i="3" s="1"/>
  <c r="AD32" i="3"/>
  <c r="AH32" i="3" s="1"/>
  <c r="AC32" i="3"/>
  <c r="AG32" i="3" s="1"/>
  <c r="AB32" i="3"/>
  <c r="AF32" i="3" s="1"/>
  <c r="AA32" i="3"/>
  <c r="AE32" i="3" s="1"/>
  <c r="Z32" i="3"/>
  <c r="Y32" i="3" s="1"/>
  <c r="AD31" i="3"/>
  <c r="AH31" i="3" s="1"/>
  <c r="AC31" i="3"/>
  <c r="AG31" i="3" s="1"/>
  <c r="AB31" i="3"/>
  <c r="AF31" i="3" s="1"/>
  <c r="AA31" i="3"/>
  <c r="AE31" i="3" s="1"/>
  <c r="Z31" i="3"/>
  <c r="Y31" i="3" s="1"/>
  <c r="AD30" i="3"/>
  <c r="AH30" i="3" s="1"/>
  <c r="AC30" i="3"/>
  <c r="AG30" i="3" s="1"/>
  <c r="AB30" i="3"/>
  <c r="AF30" i="3" s="1"/>
  <c r="AA30" i="3"/>
  <c r="AE30" i="3" s="1"/>
  <c r="Z30" i="3"/>
  <c r="Y30" i="3" s="1"/>
  <c r="AD29" i="3"/>
  <c r="AH29" i="3" s="1"/>
  <c r="AC29" i="3"/>
  <c r="AG29" i="3" s="1"/>
  <c r="AB29" i="3"/>
  <c r="AF29" i="3" s="1"/>
  <c r="AA29" i="3"/>
  <c r="AE29" i="3" s="1"/>
  <c r="Z29" i="3"/>
  <c r="Y29" i="3" s="1"/>
  <c r="AD28" i="3"/>
  <c r="AH28" i="3" s="1"/>
  <c r="AC28" i="3"/>
  <c r="AG28" i="3" s="1"/>
  <c r="AB28" i="3"/>
  <c r="AF28" i="3" s="1"/>
  <c r="AA28" i="3"/>
  <c r="AE28" i="3" s="1"/>
  <c r="Z28" i="3"/>
  <c r="Y28" i="3" s="1"/>
  <c r="AD27" i="3"/>
  <c r="AH27" i="3" s="1"/>
  <c r="AC27" i="3"/>
  <c r="AG27" i="3" s="1"/>
  <c r="AB27" i="3"/>
  <c r="AF27" i="3" s="1"/>
  <c r="AA27" i="3"/>
  <c r="AE27" i="3" s="1"/>
  <c r="Z27" i="3"/>
  <c r="Y27" i="3" s="1"/>
  <c r="AD26" i="3"/>
  <c r="AH26" i="3" s="1"/>
  <c r="AC26" i="3"/>
  <c r="AG26" i="3" s="1"/>
  <c r="AB26" i="3"/>
  <c r="AF26" i="3" s="1"/>
  <c r="AA26" i="3"/>
  <c r="AE26" i="3" s="1"/>
  <c r="Z26" i="3"/>
  <c r="Y26" i="3" s="1"/>
  <c r="AD25" i="3"/>
  <c r="AH25" i="3" s="1"/>
  <c r="AC25" i="3"/>
  <c r="AG25" i="3" s="1"/>
  <c r="AB25" i="3"/>
  <c r="AF25" i="3" s="1"/>
  <c r="AA25" i="3"/>
  <c r="AE25" i="3" s="1"/>
  <c r="Z25" i="3"/>
  <c r="Y25" i="3" s="1"/>
  <c r="AD24" i="3"/>
  <c r="AH24" i="3" s="1"/>
  <c r="AC24" i="3"/>
  <c r="AG24" i="3" s="1"/>
  <c r="AB24" i="3"/>
  <c r="AF24" i="3" s="1"/>
  <c r="AA24" i="3"/>
  <c r="AE24" i="3" s="1"/>
  <c r="Z24" i="3"/>
  <c r="Y24" i="3" s="1"/>
  <c r="AD23" i="3"/>
  <c r="AH23" i="3" s="1"/>
  <c r="AC23" i="3"/>
  <c r="AG23" i="3" s="1"/>
  <c r="AB23" i="3"/>
  <c r="AF23" i="3" s="1"/>
  <c r="AA23" i="3"/>
  <c r="AE23" i="3" s="1"/>
  <c r="Z23" i="3"/>
  <c r="Y23" i="3" s="1"/>
  <c r="AD22" i="3"/>
  <c r="AH22" i="3" s="1"/>
  <c r="AC22" i="3"/>
  <c r="AG22" i="3" s="1"/>
  <c r="AB22" i="3"/>
  <c r="AF22" i="3" s="1"/>
  <c r="AA22" i="3"/>
  <c r="AE22" i="3" s="1"/>
  <c r="Z22" i="3"/>
  <c r="Y22" i="3" s="1"/>
  <c r="AD21" i="3"/>
  <c r="AH21" i="3" s="1"/>
  <c r="AC21" i="3"/>
  <c r="AG21" i="3" s="1"/>
  <c r="AB21" i="3"/>
  <c r="AF21" i="3" s="1"/>
  <c r="AA21" i="3"/>
  <c r="AE21" i="3" s="1"/>
  <c r="Z21" i="3"/>
  <c r="Y21" i="3" s="1"/>
  <c r="AD20" i="3"/>
  <c r="AH20" i="3" s="1"/>
  <c r="AC20" i="3"/>
  <c r="AG20" i="3" s="1"/>
  <c r="AB20" i="3"/>
  <c r="AF20" i="3" s="1"/>
  <c r="AA20" i="3"/>
  <c r="AE20" i="3" s="1"/>
  <c r="Z20" i="3"/>
  <c r="Y20" i="3" s="1"/>
  <c r="AD19" i="3"/>
  <c r="AH19" i="3" s="1"/>
  <c r="AC19" i="3"/>
  <c r="AG19" i="3" s="1"/>
  <c r="AB19" i="3"/>
  <c r="AF19" i="3" s="1"/>
  <c r="AA19" i="3"/>
  <c r="AE19" i="3" s="1"/>
  <c r="Z19" i="3"/>
  <c r="Y19" i="3" s="1"/>
  <c r="AD18" i="3"/>
  <c r="AH18" i="3" s="1"/>
  <c r="AC18" i="3"/>
  <c r="AG18" i="3" s="1"/>
  <c r="AB18" i="3"/>
  <c r="AF18" i="3" s="1"/>
  <c r="AA18" i="3"/>
  <c r="AE18" i="3" s="1"/>
  <c r="Z18" i="3"/>
  <c r="Y18" i="3" s="1"/>
  <c r="AD17" i="3"/>
  <c r="AH17" i="3" s="1"/>
  <c r="AC17" i="3"/>
  <c r="AG17" i="3" s="1"/>
  <c r="AB17" i="3"/>
  <c r="AF17" i="3" s="1"/>
  <c r="AA17" i="3"/>
  <c r="AE17" i="3" s="1"/>
  <c r="Z17" i="3"/>
  <c r="Y17" i="3" s="1"/>
  <c r="AD16" i="3"/>
  <c r="AH16" i="3" s="1"/>
  <c r="AC16" i="3"/>
  <c r="AG16" i="3" s="1"/>
  <c r="AB16" i="3"/>
  <c r="AF16" i="3" s="1"/>
  <c r="AA16" i="3"/>
  <c r="AE16" i="3" s="1"/>
  <c r="Z16" i="3"/>
  <c r="Y16" i="3" s="1"/>
  <c r="AD15" i="3"/>
  <c r="AH15" i="3" s="1"/>
  <c r="AC15" i="3"/>
  <c r="AG15" i="3" s="1"/>
  <c r="AB15" i="3"/>
  <c r="AF15" i="3" s="1"/>
  <c r="AA15" i="3"/>
  <c r="AE15" i="3" s="1"/>
  <c r="Z15" i="3"/>
  <c r="Y15" i="3" s="1"/>
  <c r="AD14" i="3"/>
  <c r="AH14" i="3" s="1"/>
  <c r="AC14" i="3"/>
  <c r="AG14" i="3" s="1"/>
  <c r="AB14" i="3"/>
  <c r="AF14" i="3" s="1"/>
  <c r="AA14" i="3"/>
  <c r="AE14" i="3" s="1"/>
  <c r="Z14" i="3"/>
  <c r="Y14" i="3" s="1"/>
  <c r="AD13" i="3"/>
  <c r="AH13" i="3" s="1"/>
  <c r="AC13" i="3"/>
  <c r="AG13" i="3" s="1"/>
  <c r="AB13" i="3"/>
  <c r="AF13" i="3" s="1"/>
  <c r="AA13" i="3"/>
  <c r="AE13" i="3" s="1"/>
  <c r="Z13" i="3"/>
  <c r="Y13" i="3" s="1"/>
  <c r="AD12" i="3"/>
  <c r="AH12" i="3" s="1"/>
  <c r="AC12" i="3"/>
  <c r="AG12" i="3" s="1"/>
  <c r="AB12" i="3"/>
  <c r="AF12" i="3" s="1"/>
  <c r="AA12" i="3"/>
  <c r="AE12" i="3" s="1"/>
  <c r="Z12" i="3"/>
  <c r="Y12" i="3" s="1"/>
  <c r="Y169" i="3"/>
  <c r="Y162" i="3"/>
  <c r="Y161" i="3"/>
  <c r="Y158" i="3"/>
  <c r="Y145" i="3"/>
  <c r="Y137" i="3"/>
  <c r="Y126" i="3"/>
  <c r="Y118" i="3"/>
  <c r="Y99" i="3"/>
  <c r="Y78" i="3"/>
  <c r="X227" i="3" l="1"/>
  <c r="X226" i="3"/>
  <c r="X225" i="3"/>
  <c r="X224" i="3"/>
  <c r="X223" i="3"/>
  <c r="X222" i="3"/>
  <c r="X221" i="3"/>
  <c r="X220" i="3"/>
  <c r="X219" i="3"/>
  <c r="X218" i="3"/>
  <c r="X217" i="3"/>
  <c r="X216" i="3"/>
  <c r="AD11" i="3"/>
  <c r="AH11" i="3" s="1"/>
  <c r="AC11" i="3"/>
  <c r="AG11" i="3" s="1"/>
  <c r="AB11" i="3"/>
  <c r="AF11" i="3" s="1"/>
  <c r="AA11" i="3"/>
  <c r="AE11" i="3" s="1"/>
  <c r="Z11" i="3"/>
  <c r="Y11" i="3" s="1"/>
  <c r="R227" i="3"/>
  <c r="Q227" i="3"/>
  <c r="P227" i="3"/>
  <c r="O227" i="3"/>
  <c r="N227" i="3"/>
  <c r="M227" i="3"/>
  <c r="L227" i="3"/>
  <c r="K227" i="3"/>
  <c r="J227" i="3"/>
  <c r="R226" i="3"/>
  <c r="Q226" i="3"/>
  <c r="P226" i="3"/>
  <c r="O226" i="3"/>
  <c r="N226" i="3"/>
  <c r="M226" i="3"/>
  <c r="L226" i="3"/>
  <c r="K226" i="3"/>
  <c r="J226" i="3"/>
  <c r="R225" i="3"/>
  <c r="Q225" i="3"/>
  <c r="P225" i="3"/>
  <c r="O225" i="3"/>
  <c r="N225" i="3"/>
  <c r="M225" i="3"/>
  <c r="L225" i="3"/>
  <c r="K225" i="3"/>
  <c r="J225" i="3"/>
  <c r="R224" i="3"/>
  <c r="Q224" i="3"/>
  <c r="P224" i="3"/>
  <c r="O224" i="3"/>
  <c r="N224" i="3"/>
  <c r="M224" i="3"/>
  <c r="L224" i="3"/>
  <c r="K224" i="3"/>
  <c r="J224" i="3"/>
  <c r="R223" i="3"/>
  <c r="Q223" i="3"/>
  <c r="P223" i="3"/>
  <c r="O223" i="3"/>
  <c r="N223" i="3"/>
  <c r="M223" i="3"/>
  <c r="L223" i="3"/>
  <c r="K223" i="3"/>
  <c r="J223" i="3"/>
  <c r="R222" i="3"/>
  <c r="Q222" i="3"/>
  <c r="P222" i="3"/>
  <c r="O222" i="3"/>
  <c r="N222" i="3"/>
  <c r="M222" i="3"/>
  <c r="L222" i="3"/>
  <c r="K222" i="3"/>
  <c r="J222" i="3"/>
  <c r="R221" i="3"/>
  <c r="Q221" i="3"/>
  <c r="P221" i="3"/>
  <c r="O221" i="3"/>
  <c r="N221" i="3"/>
  <c r="M221" i="3"/>
  <c r="L221" i="3"/>
  <c r="K221" i="3"/>
  <c r="J221" i="3"/>
  <c r="R220" i="3"/>
  <c r="Q220" i="3"/>
  <c r="P220" i="3"/>
  <c r="O220" i="3"/>
  <c r="N220" i="3"/>
  <c r="M220" i="3"/>
  <c r="L220" i="3"/>
  <c r="K220" i="3"/>
  <c r="J220" i="3"/>
  <c r="R219" i="3"/>
  <c r="Q219" i="3"/>
  <c r="P219" i="3"/>
  <c r="O219" i="3"/>
  <c r="N219" i="3"/>
  <c r="M219" i="3"/>
  <c r="L219" i="3"/>
  <c r="K219" i="3"/>
  <c r="J219" i="3"/>
  <c r="R218" i="3"/>
  <c r="Q218" i="3"/>
  <c r="P218" i="3"/>
  <c r="O218" i="3"/>
  <c r="N218" i="3"/>
  <c r="M218" i="3"/>
  <c r="L218" i="3"/>
  <c r="K218" i="3"/>
  <c r="J218" i="3"/>
  <c r="R217" i="3"/>
  <c r="Q217" i="3"/>
  <c r="P217" i="3"/>
  <c r="O217" i="3"/>
  <c r="N217" i="3"/>
  <c r="M217" i="3"/>
  <c r="L217" i="3"/>
  <c r="K217" i="3"/>
  <c r="J217" i="3"/>
  <c r="R216" i="3"/>
  <c r="Q216" i="3"/>
  <c r="P216" i="3"/>
  <c r="O216" i="3"/>
  <c r="N216" i="3"/>
  <c r="M216" i="3"/>
  <c r="L216" i="3"/>
  <c r="K216" i="3"/>
  <c r="J216" i="3"/>
  <c r="R215" i="3"/>
  <c r="Q215" i="3"/>
  <c r="P215" i="3"/>
  <c r="O215" i="3"/>
  <c r="N215" i="3"/>
  <c r="M215" i="3"/>
  <c r="L215" i="3"/>
  <c r="K215" i="3"/>
  <c r="J215" i="3"/>
  <c r="R214" i="3"/>
  <c r="Q214" i="3"/>
  <c r="P214" i="3"/>
  <c r="O214" i="3"/>
  <c r="N214" i="3"/>
  <c r="M214" i="3"/>
  <c r="L214" i="3"/>
  <c r="K214" i="3"/>
  <c r="J214" i="3"/>
  <c r="R212" i="3"/>
  <c r="Q212" i="3"/>
  <c r="P212" i="3"/>
  <c r="O212" i="3"/>
  <c r="N212" i="3"/>
  <c r="M212" i="3"/>
  <c r="L212" i="3"/>
  <c r="K212" i="3"/>
  <c r="J212" i="3"/>
  <c r="R211" i="3"/>
  <c r="Q211" i="3"/>
  <c r="P211" i="3"/>
  <c r="O211" i="3"/>
  <c r="N211" i="3"/>
  <c r="M211" i="3"/>
  <c r="L211" i="3"/>
  <c r="K211" i="3"/>
  <c r="J211" i="3"/>
  <c r="R209" i="3"/>
  <c r="Q209" i="3"/>
  <c r="P209" i="3"/>
  <c r="O209" i="3"/>
  <c r="N209" i="3"/>
  <c r="M209" i="3"/>
  <c r="L209" i="3"/>
  <c r="K209" i="3"/>
  <c r="J209" i="3"/>
  <c r="R206" i="3"/>
  <c r="Q206" i="3"/>
  <c r="P206" i="3"/>
  <c r="O206" i="3"/>
  <c r="N206" i="3"/>
  <c r="M206" i="3"/>
  <c r="L206" i="3"/>
  <c r="K206" i="3"/>
  <c r="J206" i="3"/>
  <c r="R204" i="3"/>
  <c r="Q204" i="3"/>
  <c r="P204" i="3"/>
  <c r="O204" i="3"/>
  <c r="N204" i="3"/>
  <c r="M204" i="3"/>
  <c r="L204" i="3"/>
  <c r="K204" i="3"/>
  <c r="J204" i="3"/>
  <c r="R207" i="3"/>
  <c r="Q207" i="3"/>
  <c r="P207" i="3"/>
  <c r="O207" i="3"/>
  <c r="N207" i="3"/>
  <c r="M207" i="3"/>
  <c r="L207" i="3"/>
  <c r="K207" i="3"/>
  <c r="J207" i="3"/>
  <c r="R201" i="3"/>
  <c r="Q201" i="3"/>
  <c r="P201" i="3"/>
  <c r="O201" i="3"/>
  <c r="N201" i="3"/>
  <c r="M201" i="3"/>
  <c r="L201" i="3"/>
  <c r="K201" i="3"/>
  <c r="J201" i="3"/>
  <c r="R199" i="3"/>
  <c r="Q199" i="3"/>
  <c r="P199" i="3"/>
  <c r="O199" i="3"/>
  <c r="N199" i="3"/>
  <c r="M199" i="3"/>
  <c r="L199" i="3"/>
  <c r="K199" i="3"/>
  <c r="J199" i="3"/>
  <c r="R200" i="3"/>
  <c r="Q200" i="3"/>
  <c r="P200" i="3"/>
  <c r="O200" i="3"/>
  <c r="N200" i="3"/>
  <c r="M200" i="3"/>
  <c r="L200" i="3"/>
  <c r="K200" i="3"/>
  <c r="J200" i="3"/>
  <c r="R196" i="3"/>
  <c r="Q196" i="3"/>
  <c r="P196" i="3"/>
  <c r="O196" i="3"/>
  <c r="N196" i="3"/>
  <c r="M196" i="3"/>
  <c r="L196" i="3"/>
  <c r="K196" i="3"/>
  <c r="J196" i="3"/>
  <c r="R74" i="3"/>
  <c r="Q74" i="3"/>
  <c r="P74" i="3"/>
  <c r="O74" i="3"/>
  <c r="N74" i="3"/>
  <c r="M74" i="3"/>
  <c r="L74" i="3"/>
  <c r="K74" i="3"/>
  <c r="J74" i="3"/>
  <c r="R16" i="3"/>
  <c r="Q16" i="3"/>
  <c r="P16" i="3"/>
  <c r="O16" i="3"/>
  <c r="N16" i="3"/>
  <c r="M16" i="3"/>
  <c r="L16" i="3"/>
  <c r="K16" i="3"/>
  <c r="J16" i="3"/>
  <c r="R198" i="3"/>
  <c r="Q198" i="3"/>
  <c r="P198" i="3"/>
  <c r="O198" i="3"/>
  <c r="N198" i="3"/>
  <c r="M198" i="3"/>
  <c r="L198" i="3"/>
  <c r="K198" i="3"/>
  <c r="J198" i="3"/>
  <c r="R197" i="3"/>
  <c r="Q197" i="3"/>
  <c r="P197" i="3"/>
  <c r="O197" i="3"/>
  <c r="N197" i="3"/>
  <c r="M197" i="3"/>
  <c r="L197" i="3"/>
  <c r="K197" i="3"/>
  <c r="J197" i="3"/>
  <c r="R195" i="3"/>
  <c r="Q195" i="3"/>
  <c r="P195" i="3"/>
  <c r="O195" i="3"/>
  <c r="N195" i="3"/>
  <c r="M195" i="3"/>
  <c r="L195" i="3"/>
  <c r="K195" i="3"/>
  <c r="J195" i="3"/>
  <c r="R183" i="3"/>
  <c r="Q183" i="3"/>
  <c r="P183" i="3"/>
  <c r="O183" i="3"/>
  <c r="N183" i="3"/>
  <c r="M183" i="3"/>
  <c r="L183" i="3"/>
  <c r="K183" i="3"/>
  <c r="J183" i="3"/>
  <c r="R189" i="3"/>
  <c r="Q189" i="3"/>
  <c r="P189" i="3"/>
  <c r="O189" i="3"/>
  <c r="N189" i="3"/>
  <c r="M189" i="3"/>
  <c r="L189" i="3"/>
  <c r="K189" i="3"/>
  <c r="J189" i="3"/>
  <c r="R194" i="3"/>
  <c r="Q194" i="3"/>
  <c r="P194" i="3"/>
  <c r="O194" i="3"/>
  <c r="N194" i="3"/>
  <c r="M194" i="3"/>
  <c r="L194" i="3"/>
  <c r="K194" i="3"/>
  <c r="J194" i="3"/>
  <c r="R193" i="3"/>
  <c r="Q193" i="3"/>
  <c r="P193" i="3"/>
  <c r="O193" i="3"/>
  <c r="N193" i="3"/>
  <c r="M193" i="3"/>
  <c r="L193" i="3"/>
  <c r="K193" i="3"/>
  <c r="J193" i="3"/>
  <c r="R192" i="3"/>
  <c r="Q192" i="3"/>
  <c r="P192" i="3"/>
  <c r="O192" i="3"/>
  <c r="N192" i="3"/>
  <c r="M192" i="3"/>
  <c r="L192" i="3"/>
  <c r="K192" i="3"/>
  <c r="J192" i="3"/>
  <c r="R191" i="3"/>
  <c r="Q191" i="3"/>
  <c r="P191" i="3"/>
  <c r="O191" i="3"/>
  <c r="N191" i="3"/>
  <c r="M191" i="3"/>
  <c r="L191" i="3"/>
  <c r="K191" i="3"/>
  <c r="J191" i="3"/>
  <c r="R188" i="3"/>
  <c r="Q188" i="3"/>
  <c r="P188" i="3"/>
  <c r="O188" i="3"/>
  <c r="N188" i="3"/>
  <c r="M188" i="3"/>
  <c r="L188" i="3"/>
  <c r="K188" i="3"/>
  <c r="J188" i="3"/>
  <c r="R185" i="3"/>
  <c r="Q185" i="3"/>
  <c r="P185" i="3"/>
  <c r="O185" i="3"/>
  <c r="N185" i="3"/>
  <c r="M185" i="3"/>
  <c r="L185" i="3"/>
  <c r="K185" i="3"/>
  <c r="J185" i="3"/>
  <c r="R190" i="3"/>
  <c r="Q190" i="3"/>
  <c r="P190" i="3"/>
  <c r="O190" i="3"/>
  <c r="N190" i="3"/>
  <c r="M190" i="3"/>
  <c r="L190" i="3"/>
  <c r="K190" i="3"/>
  <c r="J190" i="3"/>
  <c r="R186" i="3"/>
  <c r="Q186" i="3"/>
  <c r="P186" i="3"/>
  <c r="O186" i="3"/>
  <c r="N186" i="3"/>
  <c r="M186" i="3"/>
  <c r="L186" i="3"/>
  <c r="K186" i="3"/>
  <c r="J186" i="3"/>
  <c r="R187" i="3"/>
  <c r="Q187" i="3"/>
  <c r="P187" i="3"/>
  <c r="O187" i="3"/>
  <c r="N187" i="3"/>
  <c r="M187" i="3"/>
  <c r="L187" i="3"/>
  <c r="K187" i="3"/>
  <c r="J187" i="3"/>
  <c r="R182" i="3"/>
  <c r="Q182" i="3"/>
  <c r="P182" i="3"/>
  <c r="O182" i="3"/>
  <c r="N182" i="3"/>
  <c r="M182" i="3"/>
  <c r="L182" i="3"/>
  <c r="K182" i="3"/>
  <c r="J182" i="3"/>
  <c r="R42" i="3"/>
  <c r="Q42" i="3"/>
  <c r="P42" i="3"/>
  <c r="O42" i="3"/>
  <c r="N42" i="3"/>
  <c r="M42" i="3"/>
  <c r="L42" i="3"/>
  <c r="K42" i="3"/>
  <c r="J42" i="3"/>
  <c r="R179" i="3"/>
  <c r="Q179" i="3"/>
  <c r="P179" i="3"/>
  <c r="O179" i="3"/>
  <c r="N179" i="3"/>
  <c r="M179" i="3"/>
  <c r="L179" i="3"/>
  <c r="K179" i="3"/>
  <c r="J179" i="3"/>
  <c r="R176" i="3"/>
  <c r="Q176" i="3"/>
  <c r="P176" i="3"/>
  <c r="O176" i="3"/>
  <c r="N176" i="3"/>
  <c r="M176" i="3"/>
  <c r="L176" i="3"/>
  <c r="K176" i="3"/>
  <c r="J176" i="3"/>
  <c r="R165" i="3"/>
  <c r="Q165" i="3"/>
  <c r="P165" i="3"/>
  <c r="O165" i="3"/>
  <c r="N165" i="3"/>
  <c r="M165" i="3"/>
  <c r="L165" i="3"/>
  <c r="K165" i="3"/>
  <c r="J165" i="3"/>
  <c r="R159" i="3"/>
  <c r="Q159" i="3"/>
  <c r="P159" i="3"/>
  <c r="O159" i="3"/>
  <c r="N159" i="3"/>
  <c r="M159" i="3"/>
  <c r="L159" i="3"/>
  <c r="K159" i="3"/>
  <c r="J159" i="3"/>
  <c r="R114" i="3"/>
  <c r="Q114" i="3"/>
  <c r="P114" i="3"/>
  <c r="O114" i="3"/>
  <c r="N114" i="3"/>
  <c r="M114" i="3"/>
  <c r="L114" i="3"/>
  <c r="K114" i="3"/>
  <c r="J114" i="3"/>
  <c r="R66" i="3"/>
  <c r="Q66" i="3"/>
  <c r="P66" i="3"/>
  <c r="O66" i="3"/>
  <c r="N66" i="3"/>
  <c r="M66" i="3"/>
  <c r="L66" i="3"/>
  <c r="K66" i="3"/>
  <c r="J66" i="3"/>
  <c r="R174" i="3"/>
  <c r="Q174" i="3"/>
  <c r="P174" i="3"/>
  <c r="O174" i="3"/>
  <c r="N174" i="3"/>
  <c r="M174" i="3"/>
  <c r="L174" i="3"/>
  <c r="K174" i="3"/>
  <c r="J174" i="3"/>
  <c r="R210" i="3"/>
  <c r="Q210" i="3"/>
  <c r="P210" i="3"/>
  <c r="O210" i="3"/>
  <c r="N210" i="3"/>
  <c r="M210" i="3"/>
  <c r="L210" i="3"/>
  <c r="K210" i="3"/>
  <c r="J210" i="3"/>
  <c r="R172" i="3"/>
  <c r="Q172" i="3"/>
  <c r="P172" i="3"/>
  <c r="O172" i="3"/>
  <c r="N172" i="3"/>
  <c r="M172" i="3"/>
  <c r="L172" i="3"/>
  <c r="K172" i="3"/>
  <c r="J172" i="3"/>
  <c r="R168" i="3"/>
  <c r="Q168" i="3"/>
  <c r="P168" i="3"/>
  <c r="O168" i="3"/>
  <c r="N168" i="3"/>
  <c r="M168" i="3"/>
  <c r="L168" i="3"/>
  <c r="K168" i="3"/>
  <c r="J168" i="3"/>
  <c r="R178" i="3"/>
  <c r="Q178" i="3"/>
  <c r="P178" i="3"/>
  <c r="O178" i="3"/>
  <c r="N178" i="3"/>
  <c r="M178" i="3"/>
  <c r="L178" i="3"/>
  <c r="K178" i="3"/>
  <c r="J178" i="3"/>
  <c r="R177" i="3"/>
  <c r="Q177" i="3"/>
  <c r="P177" i="3"/>
  <c r="O177" i="3"/>
  <c r="N177" i="3"/>
  <c r="M177" i="3"/>
  <c r="L177" i="3"/>
  <c r="K177" i="3"/>
  <c r="J177" i="3"/>
  <c r="R167" i="3"/>
  <c r="Q167" i="3"/>
  <c r="P167" i="3"/>
  <c r="O167" i="3"/>
  <c r="N167" i="3"/>
  <c r="M167" i="3"/>
  <c r="L167" i="3"/>
  <c r="K167" i="3"/>
  <c r="J167" i="3"/>
  <c r="R169" i="3"/>
  <c r="Q169" i="3"/>
  <c r="P169" i="3"/>
  <c r="O169" i="3"/>
  <c r="N169" i="3"/>
  <c r="M169" i="3"/>
  <c r="L169" i="3"/>
  <c r="K169" i="3"/>
  <c r="J169" i="3"/>
  <c r="R181" i="3"/>
  <c r="Q181" i="3"/>
  <c r="P181" i="3"/>
  <c r="O181" i="3"/>
  <c r="N181" i="3"/>
  <c r="M181" i="3"/>
  <c r="L181" i="3"/>
  <c r="K181" i="3"/>
  <c r="J181" i="3"/>
  <c r="R173" i="3"/>
  <c r="Q173" i="3"/>
  <c r="P173" i="3"/>
  <c r="O173" i="3"/>
  <c r="N173" i="3"/>
  <c r="M173" i="3"/>
  <c r="L173" i="3"/>
  <c r="K173" i="3"/>
  <c r="J173" i="3"/>
  <c r="R166" i="3"/>
  <c r="Q166" i="3"/>
  <c r="P166" i="3"/>
  <c r="O166" i="3"/>
  <c r="N166" i="3"/>
  <c r="M166" i="3"/>
  <c r="L166" i="3"/>
  <c r="K166" i="3"/>
  <c r="J166" i="3"/>
  <c r="R164" i="3"/>
  <c r="Q164" i="3"/>
  <c r="P164" i="3"/>
  <c r="O164" i="3"/>
  <c r="N164" i="3"/>
  <c r="M164" i="3"/>
  <c r="L164" i="3"/>
  <c r="K164" i="3"/>
  <c r="J164" i="3"/>
  <c r="R175" i="3"/>
  <c r="Q175" i="3"/>
  <c r="P175" i="3"/>
  <c r="O175" i="3"/>
  <c r="N175" i="3"/>
  <c r="M175" i="3"/>
  <c r="L175" i="3"/>
  <c r="K175" i="3"/>
  <c r="J175" i="3"/>
  <c r="R171" i="3"/>
  <c r="Q171" i="3"/>
  <c r="P171" i="3"/>
  <c r="O171" i="3"/>
  <c r="N171" i="3"/>
  <c r="M171" i="3"/>
  <c r="L171" i="3"/>
  <c r="K171" i="3"/>
  <c r="J171" i="3"/>
  <c r="R208" i="3"/>
  <c r="Q208" i="3"/>
  <c r="P208" i="3"/>
  <c r="O208" i="3"/>
  <c r="N208" i="3"/>
  <c r="M208" i="3"/>
  <c r="L208" i="3"/>
  <c r="K208" i="3"/>
  <c r="J208" i="3"/>
  <c r="R203" i="3"/>
  <c r="Q203" i="3"/>
  <c r="P203" i="3"/>
  <c r="O203" i="3"/>
  <c r="N203" i="3"/>
  <c r="M203" i="3"/>
  <c r="L203" i="3"/>
  <c r="K203" i="3"/>
  <c r="J203" i="3"/>
  <c r="R112" i="3"/>
  <c r="Q112" i="3"/>
  <c r="P112" i="3"/>
  <c r="O112" i="3"/>
  <c r="N112" i="3"/>
  <c r="M112" i="3"/>
  <c r="L112" i="3"/>
  <c r="K112" i="3"/>
  <c r="J112" i="3"/>
  <c r="R105" i="3"/>
  <c r="Q105" i="3"/>
  <c r="P105" i="3"/>
  <c r="O105" i="3"/>
  <c r="N105" i="3"/>
  <c r="M105" i="3"/>
  <c r="L105" i="3"/>
  <c r="K105" i="3"/>
  <c r="J105" i="3"/>
  <c r="R163" i="3"/>
  <c r="Q163" i="3"/>
  <c r="P163" i="3"/>
  <c r="O163" i="3"/>
  <c r="N163" i="3"/>
  <c r="M163" i="3"/>
  <c r="L163" i="3"/>
  <c r="K163" i="3"/>
  <c r="J163" i="3"/>
  <c r="R162" i="3"/>
  <c r="Q162" i="3"/>
  <c r="P162" i="3"/>
  <c r="O162" i="3"/>
  <c r="N162" i="3"/>
  <c r="M162" i="3"/>
  <c r="L162" i="3"/>
  <c r="K162" i="3"/>
  <c r="J162" i="3"/>
  <c r="R161" i="3"/>
  <c r="Q161" i="3"/>
  <c r="P161" i="3"/>
  <c r="O161" i="3"/>
  <c r="N161" i="3"/>
  <c r="M161" i="3"/>
  <c r="L161" i="3"/>
  <c r="K161" i="3"/>
  <c r="J161" i="3"/>
  <c r="R121" i="3"/>
  <c r="Q121" i="3"/>
  <c r="P121" i="3"/>
  <c r="O121" i="3"/>
  <c r="N121" i="3"/>
  <c r="M121" i="3"/>
  <c r="L121" i="3"/>
  <c r="K121" i="3"/>
  <c r="J121" i="3"/>
  <c r="R106" i="3"/>
  <c r="Q106" i="3"/>
  <c r="P106" i="3"/>
  <c r="O106" i="3"/>
  <c r="N106" i="3"/>
  <c r="M106" i="3"/>
  <c r="L106" i="3"/>
  <c r="K106" i="3"/>
  <c r="J106" i="3"/>
  <c r="R160" i="3"/>
  <c r="Q160" i="3"/>
  <c r="P160" i="3"/>
  <c r="O160" i="3"/>
  <c r="N160" i="3"/>
  <c r="M160" i="3"/>
  <c r="L160" i="3"/>
  <c r="K160" i="3"/>
  <c r="J160" i="3"/>
  <c r="R157" i="3"/>
  <c r="Q157" i="3"/>
  <c r="P157" i="3"/>
  <c r="O157" i="3"/>
  <c r="N157" i="3"/>
  <c r="M157" i="3"/>
  <c r="L157" i="3"/>
  <c r="K157" i="3"/>
  <c r="J157" i="3"/>
  <c r="R155" i="3"/>
  <c r="Q155" i="3"/>
  <c r="P155" i="3"/>
  <c r="O155" i="3"/>
  <c r="N155" i="3"/>
  <c r="M155" i="3"/>
  <c r="L155" i="3"/>
  <c r="K155" i="3"/>
  <c r="J155" i="3"/>
  <c r="R152" i="3"/>
  <c r="Q152" i="3"/>
  <c r="P152" i="3"/>
  <c r="O152" i="3"/>
  <c r="N152" i="3"/>
  <c r="M152" i="3"/>
  <c r="L152" i="3"/>
  <c r="K152" i="3"/>
  <c r="J152" i="3"/>
  <c r="R151" i="3"/>
  <c r="Q151" i="3"/>
  <c r="P151" i="3"/>
  <c r="O151" i="3"/>
  <c r="N151" i="3"/>
  <c r="M151" i="3"/>
  <c r="L151" i="3"/>
  <c r="K151" i="3"/>
  <c r="J151" i="3"/>
  <c r="R158" i="3"/>
  <c r="Q158" i="3"/>
  <c r="P158" i="3"/>
  <c r="O158" i="3"/>
  <c r="N158" i="3"/>
  <c r="M158" i="3"/>
  <c r="L158" i="3"/>
  <c r="K158" i="3"/>
  <c r="J158" i="3"/>
  <c r="R154" i="3"/>
  <c r="Q154" i="3"/>
  <c r="P154" i="3"/>
  <c r="O154" i="3"/>
  <c r="N154" i="3"/>
  <c r="M154" i="3"/>
  <c r="L154" i="3"/>
  <c r="K154" i="3"/>
  <c r="J154" i="3"/>
  <c r="R150" i="3"/>
  <c r="Q150" i="3"/>
  <c r="P150" i="3"/>
  <c r="O150" i="3"/>
  <c r="N150" i="3"/>
  <c r="M150" i="3"/>
  <c r="L150" i="3"/>
  <c r="K150" i="3"/>
  <c r="J150" i="3"/>
  <c r="R153" i="3"/>
  <c r="Q153" i="3"/>
  <c r="P153" i="3"/>
  <c r="O153" i="3"/>
  <c r="N153" i="3"/>
  <c r="M153" i="3"/>
  <c r="L153" i="3"/>
  <c r="K153" i="3"/>
  <c r="J153" i="3"/>
  <c r="R149" i="3"/>
  <c r="Q149" i="3"/>
  <c r="P149" i="3"/>
  <c r="O149" i="3"/>
  <c r="N149" i="3"/>
  <c r="M149" i="3"/>
  <c r="L149" i="3"/>
  <c r="K149" i="3"/>
  <c r="J149" i="3"/>
  <c r="R148" i="3"/>
  <c r="Q148" i="3"/>
  <c r="P148" i="3"/>
  <c r="O148" i="3"/>
  <c r="N148" i="3"/>
  <c r="M148" i="3"/>
  <c r="L148" i="3"/>
  <c r="K148" i="3"/>
  <c r="J148" i="3"/>
  <c r="R144" i="3"/>
  <c r="Q144" i="3"/>
  <c r="P144" i="3"/>
  <c r="O144" i="3"/>
  <c r="N144" i="3"/>
  <c r="M144" i="3"/>
  <c r="L144" i="3"/>
  <c r="K144" i="3"/>
  <c r="J144" i="3"/>
  <c r="R126" i="3"/>
  <c r="Q126" i="3"/>
  <c r="P126" i="3"/>
  <c r="O126" i="3"/>
  <c r="N126" i="3"/>
  <c r="M126" i="3"/>
  <c r="L126" i="3"/>
  <c r="K126" i="3"/>
  <c r="J126" i="3"/>
  <c r="R142" i="3"/>
  <c r="Q142" i="3"/>
  <c r="P142" i="3"/>
  <c r="O142" i="3"/>
  <c r="N142" i="3"/>
  <c r="M142" i="3"/>
  <c r="L142" i="3"/>
  <c r="K142" i="3"/>
  <c r="J142" i="3"/>
  <c r="R140" i="3"/>
  <c r="Q140" i="3"/>
  <c r="P140" i="3"/>
  <c r="O140" i="3"/>
  <c r="N140" i="3"/>
  <c r="M140" i="3"/>
  <c r="L140" i="3"/>
  <c r="K140" i="3"/>
  <c r="J140" i="3"/>
  <c r="R139" i="3"/>
  <c r="Q139" i="3"/>
  <c r="P139" i="3"/>
  <c r="O139" i="3"/>
  <c r="N139" i="3"/>
  <c r="M139" i="3"/>
  <c r="L139" i="3"/>
  <c r="K139" i="3"/>
  <c r="J139" i="3"/>
  <c r="R141" i="3"/>
  <c r="Q141" i="3"/>
  <c r="P141" i="3"/>
  <c r="O141" i="3"/>
  <c r="N141" i="3"/>
  <c r="M141" i="3"/>
  <c r="L141" i="3"/>
  <c r="K141" i="3"/>
  <c r="J141" i="3"/>
  <c r="R147" i="3"/>
  <c r="Q147" i="3"/>
  <c r="P147" i="3"/>
  <c r="O147" i="3"/>
  <c r="N147" i="3"/>
  <c r="M147" i="3"/>
  <c r="L147" i="3"/>
  <c r="K147" i="3"/>
  <c r="J147" i="3"/>
  <c r="R143" i="3"/>
  <c r="Q143" i="3"/>
  <c r="P143" i="3"/>
  <c r="O143" i="3"/>
  <c r="N143" i="3"/>
  <c r="M143" i="3"/>
  <c r="L143" i="3"/>
  <c r="K143" i="3"/>
  <c r="J143" i="3"/>
  <c r="R145" i="3"/>
  <c r="Q145" i="3"/>
  <c r="P145" i="3"/>
  <c r="O145" i="3"/>
  <c r="N145" i="3"/>
  <c r="M145" i="3"/>
  <c r="L145" i="3"/>
  <c r="K145" i="3"/>
  <c r="J145" i="3"/>
  <c r="R146" i="3"/>
  <c r="Q146" i="3"/>
  <c r="P146" i="3"/>
  <c r="O146" i="3"/>
  <c r="N146" i="3"/>
  <c r="M146" i="3"/>
  <c r="L146" i="3"/>
  <c r="K146" i="3"/>
  <c r="J146" i="3"/>
  <c r="R138" i="3"/>
  <c r="Q138" i="3"/>
  <c r="P138" i="3"/>
  <c r="O138" i="3"/>
  <c r="N138" i="3"/>
  <c r="M138" i="3"/>
  <c r="L138" i="3"/>
  <c r="K138" i="3"/>
  <c r="J138" i="3"/>
  <c r="R129" i="3"/>
  <c r="Q129" i="3"/>
  <c r="P129" i="3"/>
  <c r="O129" i="3"/>
  <c r="N129" i="3"/>
  <c r="M129" i="3"/>
  <c r="L129" i="3"/>
  <c r="K129" i="3"/>
  <c r="J129" i="3"/>
  <c r="R132" i="3"/>
  <c r="Q132" i="3"/>
  <c r="P132" i="3"/>
  <c r="O132" i="3"/>
  <c r="N132" i="3"/>
  <c r="M132" i="3"/>
  <c r="L132" i="3"/>
  <c r="K132" i="3"/>
  <c r="J132" i="3"/>
  <c r="R119" i="3"/>
  <c r="Q119" i="3"/>
  <c r="P119" i="3"/>
  <c r="O119" i="3"/>
  <c r="N119" i="3"/>
  <c r="M119" i="3"/>
  <c r="L119" i="3"/>
  <c r="K119" i="3"/>
  <c r="J119" i="3"/>
  <c r="R134" i="3"/>
  <c r="Q134" i="3"/>
  <c r="P134" i="3"/>
  <c r="O134" i="3"/>
  <c r="N134" i="3"/>
  <c r="M134" i="3"/>
  <c r="L134" i="3"/>
  <c r="K134" i="3"/>
  <c r="J134" i="3"/>
  <c r="R130" i="3"/>
  <c r="Q130" i="3"/>
  <c r="P130" i="3"/>
  <c r="O130" i="3"/>
  <c r="N130" i="3"/>
  <c r="M130" i="3"/>
  <c r="L130" i="3"/>
  <c r="K130" i="3"/>
  <c r="J130" i="3"/>
  <c r="R131" i="3"/>
  <c r="Q131" i="3"/>
  <c r="P131" i="3"/>
  <c r="O131" i="3"/>
  <c r="N131" i="3"/>
  <c r="M131" i="3"/>
  <c r="L131" i="3"/>
  <c r="K131" i="3"/>
  <c r="J131" i="3"/>
  <c r="R120" i="3"/>
  <c r="Q120" i="3"/>
  <c r="P120" i="3"/>
  <c r="O120" i="3"/>
  <c r="N120" i="3"/>
  <c r="M120" i="3"/>
  <c r="L120" i="3"/>
  <c r="K120" i="3"/>
  <c r="J120" i="3"/>
  <c r="R72" i="3"/>
  <c r="Q72" i="3"/>
  <c r="P72" i="3"/>
  <c r="O72" i="3"/>
  <c r="N72" i="3"/>
  <c r="M72" i="3"/>
  <c r="L72" i="3"/>
  <c r="K72" i="3"/>
  <c r="J72" i="3"/>
  <c r="R124" i="3"/>
  <c r="Q124" i="3"/>
  <c r="P124" i="3"/>
  <c r="O124" i="3"/>
  <c r="N124" i="3"/>
  <c r="M124" i="3"/>
  <c r="L124" i="3"/>
  <c r="K124" i="3"/>
  <c r="J124" i="3"/>
  <c r="R135" i="3"/>
  <c r="Q135" i="3"/>
  <c r="P135" i="3"/>
  <c r="O135" i="3"/>
  <c r="N135" i="3"/>
  <c r="M135" i="3"/>
  <c r="L135" i="3"/>
  <c r="K135" i="3"/>
  <c r="J135" i="3"/>
  <c r="R133" i="3"/>
  <c r="Q133" i="3"/>
  <c r="P133" i="3"/>
  <c r="O133" i="3"/>
  <c r="N133" i="3"/>
  <c r="M133" i="3"/>
  <c r="L133" i="3"/>
  <c r="K133" i="3"/>
  <c r="J133" i="3"/>
  <c r="R125" i="3"/>
  <c r="Q125" i="3"/>
  <c r="P125" i="3"/>
  <c r="O125" i="3"/>
  <c r="N125" i="3"/>
  <c r="M125" i="3"/>
  <c r="L125" i="3"/>
  <c r="K125" i="3"/>
  <c r="J125" i="3"/>
  <c r="R128" i="3"/>
  <c r="Q128" i="3"/>
  <c r="P128" i="3"/>
  <c r="O128" i="3"/>
  <c r="N128" i="3"/>
  <c r="M128" i="3"/>
  <c r="L128" i="3"/>
  <c r="K128" i="3"/>
  <c r="J128" i="3"/>
  <c r="R127" i="3"/>
  <c r="Q127" i="3"/>
  <c r="P127" i="3"/>
  <c r="O127" i="3"/>
  <c r="N127" i="3"/>
  <c r="M127" i="3"/>
  <c r="L127" i="3"/>
  <c r="K127" i="3"/>
  <c r="J127" i="3"/>
  <c r="R123" i="3"/>
  <c r="Q123" i="3"/>
  <c r="P123" i="3"/>
  <c r="O123" i="3"/>
  <c r="N123" i="3"/>
  <c r="M123" i="3"/>
  <c r="L123" i="3"/>
  <c r="K123" i="3"/>
  <c r="J123" i="3"/>
  <c r="R137" i="3"/>
  <c r="Q137" i="3"/>
  <c r="P137" i="3"/>
  <c r="O137" i="3"/>
  <c r="N137" i="3"/>
  <c r="M137" i="3"/>
  <c r="L137" i="3"/>
  <c r="K137" i="3"/>
  <c r="J137" i="3"/>
  <c r="R136" i="3"/>
  <c r="Q136" i="3"/>
  <c r="P136" i="3"/>
  <c r="O136" i="3"/>
  <c r="N136" i="3"/>
  <c r="M136" i="3"/>
  <c r="L136" i="3"/>
  <c r="K136" i="3"/>
  <c r="J136" i="3"/>
  <c r="R122" i="3"/>
  <c r="Q122" i="3"/>
  <c r="P122" i="3"/>
  <c r="O122" i="3"/>
  <c r="N122" i="3"/>
  <c r="M122" i="3"/>
  <c r="L122" i="3"/>
  <c r="K122" i="3"/>
  <c r="J122" i="3"/>
  <c r="R117" i="3"/>
  <c r="Q117" i="3"/>
  <c r="P117" i="3"/>
  <c r="O117" i="3"/>
  <c r="N117" i="3"/>
  <c r="M117" i="3"/>
  <c r="L117" i="3"/>
  <c r="K117" i="3"/>
  <c r="J117" i="3"/>
  <c r="R116" i="3"/>
  <c r="Q116" i="3"/>
  <c r="P116" i="3"/>
  <c r="O116" i="3"/>
  <c r="N116" i="3"/>
  <c r="M116" i="3"/>
  <c r="L116" i="3"/>
  <c r="K116" i="3"/>
  <c r="J116" i="3"/>
  <c r="R113" i="3"/>
  <c r="Q113" i="3"/>
  <c r="P113" i="3"/>
  <c r="O113" i="3"/>
  <c r="N113" i="3"/>
  <c r="M113" i="3"/>
  <c r="L113" i="3"/>
  <c r="K113" i="3"/>
  <c r="J113" i="3"/>
  <c r="R111" i="3"/>
  <c r="Q111" i="3"/>
  <c r="P111" i="3"/>
  <c r="O111" i="3"/>
  <c r="N111" i="3"/>
  <c r="M111" i="3"/>
  <c r="L111" i="3"/>
  <c r="K111" i="3"/>
  <c r="J111" i="3"/>
  <c r="R110" i="3"/>
  <c r="Q110" i="3"/>
  <c r="P110" i="3"/>
  <c r="O110" i="3"/>
  <c r="N110" i="3"/>
  <c r="M110" i="3"/>
  <c r="L110" i="3"/>
  <c r="K110" i="3"/>
  <c r="J110" i="3"/>
  <c r="R115" i="3"/>
  <c r="Q115" i="3"/>
  <c r="P115" i="3"/>
  <c r="O115" i="3"/>
  <c r="N115" i="3"/>
  <c r="M115" i="3"/>
  <c r="L115" i="3"/>
  <c r="K115" i="3"/>
  <c r="J115" i="3"/>
  <c r="R109" i="3"/>
  <c r="Q109" i="3"/>
  <c r="P109" i="3"/>
  <c r="O109" i="3"/>
  <c r="N109" i="3"/>
  <c r="M109" i="3"/>
  <c r="L109" i="3"/>
  <c r="K109" i="3"/>
  <c r="J109" i="3"/>
  <c r="R118" i="3"/>
  <c r="Q118" i="3"/>
  <c r="P118" i="3"/>
  <c r="O118" i="3"/>
  <c r="N118" i="3"/>
  <c r="M118" i="3"/>
  <c r="L118" i="3"/>
  <c r="K118" i="3"/>
  <c r="J118" i="3"/>
  <c r="R108" i="3"/>
  <c r="Q108" i="3"/>
  <c r="P108" i="3"/>
  <c r="O108" i="3"/>
  <c r="N108" i="3"/>
  <c r="M108" i="3"/>
  <c r="L108" i="3"/>
  <c r="K108" i="3"/>
  <c r="J108" i="3"/>
  <c r="R102" i="3"/>
  <c r="Q102" i="3"/>
  <c r="P102" i="3"/>
  <c r="O102" i="3"/>
  <c r="N102" i="3"/>
  <c r="M102" i="3"/>
  <c r="L102" i="3"/>
  <c r="K102" i="3"/>
  <c r="J102" i="3"/>
  <c r="R107" i="3"/>
  <c r="Q107" i="3"/>
  <c r="P107" i="3"/>
  <c r="O107" i="3"/>
  <c r="N107" i="3"/>
  <c r="M107" i="3"/>
  <c r="L107" i="3"/>
  <c r="K107" i="3"/>
  <c r="J107" i="3"/>
  <c r="R104" i="3"/>
  <c r="Q104" i="3"/>
  <c r="P104" i="3"/>
  <c r="O104" i="3"/>
  <c r="N104" i="3"/>
  <c r="M104" i="3"/>
  <c r="L104" i="3"/>
  <c r="K104" i="3"/>
  <c r="J104" i="3"/>
  <c r="R101" i="3"/>
  <c r="Q101" i="3"/>
  <c r="P101" i="3"/>
  <c r="O101" i="3"/>
  <c r="N101" i="3"/>
  <c r="M101" i="3"/>
  <c r="L101" i="3"/>
  <c r="K101" i="3"/>
  <c r="J101" i="3"/>
  <c r="R100" i="3"/>
  <c r="Q100" i="3"/>
  <c r="P100" i="3"/>
  <c r="O100" i="3"/>
  <c r="N100" i="3"/>
  <c r="M100" i="3"/>
  <c r="L100" i="3"/>
  <c r="K100" i="3"/>
  <c r="J100" i="3"/>
  <c r="R98" i="3"/>
  <c r="Q98" i="3"/>
  <c r="P98" i="3"/>
  <c r="O98" i="3"/>
  <c r="N98" i="3"/>
  <c r="M98" i="3"/>
  <c r="L98" i="3"/>
  <c r="K98" i="3"/>
  <c r="J98" i="3"/>
  <c r="R99" i="3"/>
  <c r="Q99" i="3"/>
  <c r="P99" i="3"/>
  <c r="O99" i="3"/>
  <c r="N99" i="3"/>
  <c r="M99" i="3"/>
  <c r="L99" i="3"/>
  <c r="K99" i="3"/>
  <c r="J99" i="3"/>
  <c r="R97" i="3"/>
  <c r="Q97" i="3"/>
  <c r="P97" i="3"/>
  <c r="O97" i="3"/>
  <c r="N97" i="3"/>
  <c r="M97" i="3"/>
  <c r="L97" i="3"/>
  <c r="K97" i="3"/>
  <c r="J97" i="3"/>
  <c r="R96" i="3"/>
  <c r="Q96" i="3"/>
  <c r="P96" i="3"/>
  <c r="O96" i="3"/>
  <c r="N96" i="3"/>
  <c r="M96" i="3"/>
  <c r="L96" i="3"/>
  <c r="K96" i="3"/>
  <c r="J96" i="3"/>
  <c r="R95" i="3"/>
  <c r="Q95" i="3"/>
  <c r="P95" i="3"/>
  <c r="O95" i="3"/>
  <c r="N95" i="3"/>
  <c r="M95" i="3"/>
  <c r="L95" i="3"/>
  <c r="K95" i="3"/>
  <c r="J95" i="3"/>
  <c r="R91" i="3"/>
  <c r="Q91" i="3"/>
  <c r="P91" i="3"/>
  <c r="O91" i="3"/>
  <c r="N91" i="3"/>
  <c r="M91" i="3"/>
  <c r="L91" i="3"/>
  <c r="K91" i="3"/>
  <c r="J91" i="3"/>
  <c r="R93" i="3"/>
  <c r="Q93" i="3"/>
  <c r="P93" i="3"/>
  <c r="O93" i="3"/>
  <c r="N93" i="3"/>
  <c r="M93" i="3"/>
  <c r="L93" i="3"/>
  <c r="K93" i="3"/>
  <c r="J93" i="3"/>
  <c r="R92" i="3"/>
  <c r="Q92" i="3"/>
  <c r="P92" i="3"/>
  <c r="O92" i="3"/>
  <c r="N92" i="3"/>
  <c r="M92" i="3"/>
  <c r="L92" i="3"/>
  <c r="K92" i="3"/>
  <c r="J92" i="3"/>
  <c r="R89" i="3"/>
  <c r="Q89" i="3"/>
  <c r="P89" i="3"/>
  <c r="O89" i="3"/>
  <c r="N89" i="3"/>
  <c r="M89" i="3"/>
  <c r="L89" i="3"/>
  <c r="K89" i="3"/>
  <c r="J89" i="3"/>
  <c r="R90" i="3"/>
  <c r="Q90" i="3"/>
  <c r="P90" i="3"/>
  <c r="O90" i="3"/>
  <c r="N90" i="3"/>
  <c r="M90" i="3"/>
  <c r="L90" i="3"/>
  <c r="K90" i="3"/>
  <c r="J90" i="3"/>
  <c r="R94" i="3"/>
  <c r="Q94" i="3"/>
  <c r="P94" i="3"/>
  <c r="O94" i="3"/>
  <c r="N94" i="3"/>
  <c r="M94" i="3"/>
  <c r="L94" i="3"/>
  <c r="K94" i="3"/>
  <c r="J94" i="3"/>
  <c r="R88" i="3"/>
  <c r="Q88" i="3"/>
  <c r="P88" i="3"/>
  <c r="O88" i="3"/>
  <c r="N88" i="3"/>
  <c r="M88" i="3"/>
  <c r="L88" i="3"/>
  <c r="K88" i="3"/>
  <c r="J88" i="3"/>
  <c r="R85" i="3"/>
  <c r="Q85" i="3"/>
  <c r="P85" i="3"/>
  <c r="O85" i="3"/>
  <c r="N85" i="3"/>
  <c r="M85" i="3"/>
  <c r="L85" i="3"/>
  <c r="K85" i="3"/>
  <c r="J85" i="3"/>
  <c r="R202" i="3"/>
  <c r="Q202" i="3"/>
  <c r="P202" i="3"/>
  <c r="O202" i="3"/>
  <c r="N202" i="3"/>
  <c r="M202" i="3"/>
  <c r="L202" i="3"/>
  <c r="K202" i="3"/>
  <c r="J202" i="3"/>
  <c r="R87" i="3"/>
  <c r="Q87" i="3"/>
  <c r="P87" i="3"/>
  <c r="O87" i="3"/>
  <c r="N87" i="3"/>
  <c r="M87" i="3"/>
  <c r="L87" i="3"/>
  <c r="K87" i="3"/>
  <c r="J87" i="3"/>
  <c r="R84" i="3"/>
  <c r="Q84" i="3"/>
  <c r="P84" i="3"/>
  <c r="O84" i="3"/>
  <c r="N84" i="3"/>
  <c r="M84" i="3"/>
  <c r="L84" i="3"/>
  <c r="K84" i="3"/>
  <c r="J84" i="3"/>
  <c r="R79" i="3"/>
  <c r="Q79" i="3"/>
  <c r="P79" i="3"/>
  <c r="O79" i="3"/>
  <c r="N79" i="3"/>
  <c r="M79" i="3"/>
  <c r="L79" i="3"/>
  <c r="K79" i="3"/>
  <c r="J79" i="3"/>
  <c r="R77" i="3"/>
  <c r="Q77" i="3"/>
  <c r="P77" i="3"/>
  <c r="O77" i="3"/>
  <c r="N77" i="3"/>
  <c r="M77" i="3"/>
  <c r="L77" i="3"/>
  <c r="K77" i="3"/>
  <c r="J77" i="3"/>
  <c r="R83" i="3"/>
  <c r="Q83" i="3"/>
  <c r="P83" i="3"/>
  <c r="O83" i="3"/>
  <c r="N83" i="3"/>
  <c r="M83" i="3"/>
  <c r="L83" i="3"/>
  <c r="K83" i="3"/>
  <c r="J83" i="3"/>
  <c r="R82" i="3"/>
  <c r="Q82" i="3"/>
  <c r="P82" i="3"/>
  <c r="O82" i="3"/>
  <c r="N82" i="3"/>
  <c r="M82" i="3"/>
  <c r="L82" i="3"/>
  <c r="K82" i="3"/>
  <c r="J82" i="3"/>
  <c r="R81" i="3"/>
  <c r="Q81" i="3"/>
  <c r="P81" i="3"/>
  <c r="O81" i="3"/>
  <c r="N81" i="3"/>
  <c r="M81" i="3"/>
  <c r="L81" i="3"/>
  <c r="K81" i="3"/>
  <c r="J81" i="3"/>
  <c r="R76" i="3"/>
  <c r="Q76" i="3"/>
  <c r="P76" i="3"/>
  <c r="O76" i="3"/>
  <c r="N76" i="3"/>
  <c r="M76" i="3"/>
  <c r="L76" i="3"/>
  <c r="K76" i="3"/>
  <c r="J76" i="3"/>
  <c r="R57" i="3"/>
  <c r="Q57" i="3"/>
  <c r="P57" i="3"/>
  <c r="O57" i="3"/>
  <c r="N57" i="3"/>
  <c r="M57" i="3"/>
  <c r="L57" i="3"/>
  <c r="K57" i="3"/>
  <c r="J57" i="3"/>
  <c r="R75" i="3"/>
  <c r="Q75" i="3"/>
  <c r="P75" i="3"/>
  <c r="O75" i="3"/>
  <c r="N75" i="3"/>
  <c r="M75" i="3"/>
  <c r="L75" i="3"/>
  <c r="K75" i="3"/>
  <c r="J75" i="3"/>
  <c r="R78" i="3"/>
  <c r="Q78" i="3"/>
  <c r="P78" i="3"/>
  <c r="O78" i="3"/>
  <c r="N78" i="3"/>
  <c r="M78" i="3"/>
  <c r="L78" i="3"/>
  <c r="K78" i="3"/>
  <c r="J78" i="3"/>
  <c r="R73" i="3"/>
  <c r="Q73" i="3"/>
  <c r="P73" i="3"/>
  <c r="O73" i="3"/>
  <c r="N73" i="3"/>
  <c r="M73" i="3"/>
  <c r="L73" i="3"/>
  <c r="K73" i="3"/>
  <c r="J73" i="3"/>
  <c r="R71" i="3"/>
  <c r="Q71" i="3"/>
  <c r="P71" i="3"/>
  <c r="O71" i="3"/>
  <c r="N71" i="3"/>
  <c r="M71" i="3"/>
  <c r="L71" i="3"/>
  <c r="K71" i="3"/>
  <c r="J71" i="3"/>
  <c r="R69" i="3"/>
  <c r="Q69" i="3"/>
  <c r="P69" i="3"/>
  <c r="O69" i="3"/>
  <c r="N69" i="3"/>
  <c r="M69" i="3"/>
  <c r="L69" i="3"/>
  <c r="K69" i="3"/>
  <c r="J69" i="3"/>
  <c r="R70" i="3"/>
  <c r="Q70" i="3"/>
  <c r="P70" i="3"/>
  <c r="O70" i="3"/>
  <c r="N70" i="3"/>
  <c r="M70" i="3"/>
  <c r="L70" i="3"/>
  <c r="K70" i="3"/>
  <c r="J70" i="3"/>
  <c r="R68" i="3"/>
  <c r="Q68" i="3"/>
  <c r="P68" i="3"/>
  <c r="O68" i="3"/>
  <c r="N68" i="3"/>
  <c r="M68" i="3"/>
  <c r="L68" i="3"/>
  <c r="K68" i="3"/>
  <c r="J68" i="3"/>
  <c r="R180" i="3"/>
  <c r="Q180" i="3"/>
  <c r="P180" i="3"/>
  <c r="O180" i="3"/>
  <c r="N180" i="3"/>
  <c r="M180" i="3"/>
  <c r="L180" i="3"/>
  <c r="K180" i="3"/>
  <c r="J180" i="3"/>
  <c r="R67" i="3"/>
  <c r="Q67" i="3"/>
  <c r="P67" i="3"/>
  <c r="O67" i="3"/>
  <c r="N67" i="3"/>
  <c r="M67" i="3"/>
  <c r="L67" i="3"/>
  <c r="K67" i="3"/>
  <c r="J67" i="3"/>
  <c r="R65" i="3"/>
  <c r="Q65" i="3"/>
  <c r="P65" i="3"/>
  <c r="O65" i="3"/>
  <c r="N65" i="3"/>
  <c r="M65" i="3"/>
  <c r="L65" i="3"/>
  <c r="K65" i="3"/>
  <c r="J65" i="3"/>
  <c r="R80" i="3"/>
  <c r="Q80" i="3"/>
  <c r="P80" i="3"/>
  <c r="O80" i="3"/>
  <c r="N80" i="3"/>
  <c r="M80" i="3"/>
  <c r="L80" i="3"/>
  <c r="K80" i="3"/>
  <c r="J80" i="3"/>
  <c r="R170" i="3"/>
  <c r="Q170" i="3"/>
  <c r="P170" i="3"/>
  <c r="O170" i="3"/>
  <c r="N170" i="3"/>
  <c r="M170" i="3"/>
  <c r="L170" i="3"/>
  <c r="K170" i="3"/>
  <c r="J170" i="3"/>
  <c r="R64" i="3"/>
  <c r="Q64" i="3"/>
  <c r="P64" i="3"/>
  <c r="O64" i="3"/>
  <c r="N64" i="3"/>
  <c r="M64" i="3"/>
  <c r="L64" i="3"/>
  <c r="K64" i="3"/>
  <c r="J64" i="3"/>
  <c r="R63" i="3"/>
  <c r="Q63" i="3"/>
  <c r="P63" i="3"/>
  <c r="O63" i="3"/>
  <c r="N63" i="3"/>
  <c r="M63" i="3"/>
  <c r="L63" i="3"/>
  <c r="K63" i="3"/>
  <c r="J63" i="3"/>
  <c r="R61" i="3"/>
  <c r="Q61" i="3"/>
  <c r="P61" i="3"/>
  <c r="O61" i="3"/>
  <c r="N61" i="3"/>
  <c r="M61" i="3"/>
  <c r="L61" i="3"/>
  <c r="K61" i="3"/>
  <c r="J61" i="3"/>
  <c r="R59" i="3"/>
  <c r="Q59" i="3"/>
  <c r="P59" i="3"/>
  <c r="O59" i="3"/>
  <c r="N59" i="3"/>
  <c r="M59" i="3"/>
  <c r="L59" i="3"/>
  <c r="K59" i="3"/>
  <c r="J59" i="3"/>
  <c r="R58" i="3"/>
  <c r="Q58" i="3"/>
  <c r="P58" i="3"/>
  <c r="O58" i="3"/>
  <c r="N58" i="3"/>
  <c r="M58" i="3"/>
  <c r="L58" i="3"/>
  <c r="K58" i="3"/>
  <c r="J58" i="3"/>
  <c r="R60" i="3"/>
  <c r="Q60" i="3"/>
  <c r="P60" i="3"/>
  <c r="O60" i="3"/>
  <c r="N60" i="3"/>
  <c r="M60" i="3"/>
  <c r="L60" i="3"/>
  <c r="K60" i="3"/>
  <c r="J60" i="3"/>
  <c r="R47" i="3"/>
  <c r="Q47" i="3"/>
  <c r="P47" i="3"/>
  <c r="O47" i="3"/>
  <c r="N47" i="3"/>
  <c r="M47" i="3"/>
  <c r="L47" i="3"/>
  <c r="K47" i="3"/>
  <c r="J47" i="3"/>
  <c r="R156" i="3"/>
  <c r="Q156" i="3"/>
  <c r="P156" i="3"/>
  <c r="O156" i="3"/>
  <c r="N156" i="3"/>
  <c r="M156" i="3"/>
  <c r="L156" i="3"/>
  <c r="K156" i="3"/>
  <c r="J156" i="3"/>
  <c r="R56" i="3"/>
  <c r="Q56" i="3"/>
  <c r="P56" i="3"/>
  <c r="O56" i="3"/>
  <c r="N56" i="3"/>
  <c r="M56" i="3"/>
  <c r="L56" i="3"/>
  <c r="K56" i="3"/>
  <c r="J56" i="3"/>
  <c r="R55" i="3"/>
  <c r="Q55" i="3"/>
  <c r="P55" i="3"/>
  <c r="O55" i="3"/>
  <c r="N55" i="3"/>
  <c r="M55" i="3"/>
  <c r="L55" i="3"/>
  <c r="K55" i="3"/>
  <c r="J55" i="3"/>
  <c r="R54" i="3"/>
  <c r="Q54" i="3"/>
  <c r="P54" i="3"/>
  <c r="O54" i="3"/>
  <c r="N54" i="3"/>
  <c r="M54" i="3"/>
  <c r="L54" i="3"/>
  <c r="K54" i="3"/>
  <c r="J54" i="3"/>
  <c r="R86" i="3"/>
  <c r="Q86" i="3"/>
  <c r="P86" i="3"/>
  <c r="O86" i="3"/>
  <c r="N86" i="3"/>
  <c r="M86" i="3"/>
  <c r="L86" i="3"/>
  <c r="K86" i="3"/>
  <c r="J86" i="3"/>
  <c r="R45" i="3"/>
  <c r="Q45" i="3"/>
  <c r="P45" i="3"/>
  <c r="O45" i="3"/>
  <c r="N45" i="3"/>
  <c r="M45" i="3"/>
  <c r="L45" i="3"/>
  <c r="K45" i="3"/>
  <c r="J45" i="3"/>
  <c r="R53" i="3"/>
  <c r="Q53" i="3"/>
  <c r="P53" i="3"/>
  <c r="O53" i="3"/>
  <c r="N53" i="3"/>
  <c r="M53" i="3"/>
  <c r="L53" i="3"/>
  <c r="K53" i="3"/>
  <c r="J53" i="3"/>
  <c r="R49" i="3"/>
  <c r="Q49" i="3"/>
  <c r="P49" i="3"/>
  <c r="O49" i="3"/>
  <c r="N49" i="3"/>
  <c r="M49" i="3"/>
  <c r="L49" i="3"/>
  <c r="K49" i="3"/>
  <c r="J49" i="3"/>
  <c r="R48" i="3"/>
  <c r="Q48" i="3"/>
  <c r="P48" i="3"/>
  <c r="O48" i="3"/>
  <c r="N48" i="3"/>
  <c r="M48" i="3"/>
  <c r="L48" i="3"/>
  <c r="K48" i="3"/>
  <c r="J48" i="3"/>
  <c r="R51" i="3"/>
  <c r="Q51" i="3"/>
  <c r="P51" i="3"/>
  <c r="O51" i="3"/>
  <c r="N51" i="3"/>
  <c r="M51" i="3"/>
  <c r="L51" i="3"/>
  <c r="K51" i="3"/>
  <c r="J51" i="3"/>
  <c r="R50" i="3"/>
  <c r="Q50" i="3"/>
  <c r="P50" i="3"/>
  <c r="O50" i="3"/>
  <c r="N50" i="3"/>
  <c r="M50" i="3"/>
  <c r="L50" i="3"/>
  <c r="K50" i="3"/>
  <c r="J50" i="3"/>
  <c r="R44" i="3"/>
  <c r="Q44" i="3"/>
  <c r="P44" i="3"/>
  <c r="O44" i="3"/>
  <c r="N44" i="3"/>
  <c r="M44" i="3"/>
  <c r="L44" i="3"/>
  <c r="K44" i="3"/>
  <c r="J44" i="3"/>
  <c r="R43" i="3"/>
  <c r="Q43" i="3"/>
  <c r="P43" i="3"/>
  <c r="O43" i="3"/>
  <c r="N43" i="3"/>
  <c r="M43" i="3"/>
  <c r="L43" i="3"/>
  <c r="K43" i="3"/>
  <c r="J43" i="3"/>
  <c r="R184" i="3"/>
  <c r="Q184" i="3"/>
  <c r="P184" i="3"/>
  <c r="O184" i="3"/>
  <c r="N184" i="3"/>
  <c r="M184" i="3"/>
  <c r="L184" i="3"/>
  <c r="K184" i="3"/>
  <c r="J184" i="3"/>
  <c r="R40" i="3"/>
  <c r="Q40" i="3"/>
  <c r="P40" i="3"/>
  <c r="O40" i="3"/>
  <c r="N40" i="3"/>
  <c r="M40" i="3"/>
  <c r="L40" i="3"/>
  <c r="K40" i="3"/>
  <c r="J40" i="3"/>
  <c r="R41" i="3"/>
  <c r="Q41" i="3"/>
  <c r="P41" i="3"/>
  <c r="O41" i="3"/>
  <c r="N41" i="3"/>
  <c r="M41" i="3"/>
  <c r="L41" i="3"/>
  <c r="K41" i="3"/>
  <c r="J41" i="3"/>
  <c r="R46" i="3"/>
  <c r="Q46" i="3"/>
  <c r="P46" i="3"/>
  <c r="O46" i="3"/>
  <c r="N46" i="3"/>
  <c r="M46" i="3"/>
  <c r="L46" i="3"/>
  <c r="K46" i="3"/>
  <c r="J46" i="3"/>
  <c r="R103" i="3"/>
  <c r="Q103" i="3"/>
  <c r="P103" i="3"/>
  <c r="O103" i="3"/>
  <c r="N103" i="3"/>
  <c r="M103" i="3"/>
  <c r="L103" i="3"/>
  <c r="K103" i="3"/>
  <c r="J103" i="3"/>
  <c r="R52" i="3"/>
  <c r="Q52" i="3"/>
  <c r="P52" i="3"/>
  <c r="O52" i="3"/>
  <c r="N52" i="3"/>
  <c r="M52" i="3"/>
  <c r="L52" i="3"/>
  <c r="K52" i="3"/>
  <c r="J52" i="3"/>
  <c r="R23" i="3"/>
  <c r="Q23" i="3"/>
  <c r="P23" i="3"/>
  <c r="O23" i="3"/>
  <c r="N23" i="3"/>
  <c r="M23" i="3"/>
  <c r="L23" i="3"/>
  <c r="K23" i="3"/>
  <c r="J23" i="3"/>
  <c r="R26" i="3"/>
  <c r="Q26" i="3"/>
  <c r="P26" i="3"/>
  <c r="O26" i="3"/>
  <c r="N26" i="3"/>
  <c r="M26" i="3"/>
  <c r="L26" i="3"/>
  <c r="K26" i="3"/>
  <c r="J26" i="3"/>
  <c r="R28" i="3"/>
  <c r="Q28" i="3"/>
  <c r="P28" i="3"/>
  <c r="O28" i="3"/>
  <c r="N28" i="3"/>
  <c r="M28" i="3"/>
  <c r="L28" i="3"/>
  <c r="K28" i="3"/>
  <c r="J28" i="3"/>
  <c r="R37" i="3"/>
  <c r="Q37" i="3"/>
  <c r="P37" i="3"/>
  <c r="O37" i="3"/>
  <c r="N37" i="3"/>
  <c r="M37" i="3"/>
  <c r="L37" i="3"/>
  <c r="K37" i="3"/>
  <c r="J37" i="3"/>
  <c r="R205" i="3"/>
  <c r="Q205" i="3"/>
  <c r="P205" i="3"/>
  <c r="O205" i="3"/>
  <c r="N205" i="3"/>
  <c r="M205" i="3"/>
  <c r="L205" i="3"/>
  <c r="K205" i="3"/>
  <c r="J205" i="3"/>
  <c r="R35" i="3"/>
  <c r="Q35" i="3"/>
  <c r="P35" i="3"/>
  <c r="O35" i="3"/>
  <c r="N35" i="3"/>
  <c r="M35" i="3"/>
  <c r="L35" i="3"/>
  <c r="K35" i="3"/>
  <c r="J35" i="3"/>
  <c r="R39" i="3"/>
  <c r="Q39" i="3"/>
  <c r="P39" i="3"/>
  <c r="O39" i="3"/>
  <c r="N39" i="3"/>
  <c r="M39" i="3"/>
  <c r="L39" i="3"/>
  <c r="K39" i="3"/>
  <c r="J39" i="3"/>
  <c r="R31" i="3"/>
  <c r="Q31" i="3"/>
  <c r="P31" i="3"/>
  <c r="O31" i="3"/>
  <c r="N31" i="3"/>
  <c r="M31" i="3"/>
  <c r="L31" i="3"/>
  <c r="K31" i="3"/>
  <c r="J31" i="3"/>
  <c r="R34" i="3"/>
  <c r="Q34" i="3"/>
  <c r="P34" i="3"/>
  <c r="O34" i="3"/>
  <c r="N34" i="3"/>
  <c r="M34" i="3"/>
  <c r="L34" i="3"/>
  <c r="K34" i="3"/>
  <c r="J34" i="3"/>
  <c r="R38" i="3"/>
  <c r="Q38" i="3"/>
  <c r="P38" i="3"/>
  <c r="O38" i="3"/>
  <c r="N38" i="3"/>
  <c r="M38" i="3"/>
  <c r="L38" i="3"/>
  <c r="K38" i="3"/>
  <c r="J38" i="3"/>
  <c r="R25" i="3"/>
  <c r="Q25" i="3"/>
  <c r="P25" i="3"/>
  <c r="O25" i="3"/>
  <c r="N25" i="3"/>
  <c r="M25" i="3"/>
  <c r="L25" i="3"/>
  <c r="K25" i="3"/>
  <c r="J25" i="3"/>
  <c r="R33" i="3"/>
  <c r="Q33" i="3"/>
  <c r="P33" i="3"/>
  <c r="O33" i="3"/>
  <c r="N33" i="3"/>
  <c r="M33" i="3"/>
  <c r="L33" i="3"/>
  <c r="K33" i="3"/>
  <c r="J33" i="3"/>
  <c r="R24" i="3"/>
  <c r="Q24" i="3"/>
  <c r="P24" i="3"/>
  <c r="O24" i="3"/>
  <c r="N24" i="3"/>
  <c r="M24" i="3"/>
  <c r="L24" i="3"/>
  <c r="K24" i="3"/>
  <c r="J24" i="3"/>
  <c r="R32" i="3"/>
  <c r="Q32" i="3"/>
  <c r="P32" i="3"/>
  <c r="O32" i="3"/>
  <c r="N32" i="3"/>
  <c r="M32" i="3"/>
  <c r="L32" i="3"/>
  <c r="K32" i="3"/>
  <c r="J32" i="3"/>
  <c r="R36" i="3"/>
  <c r="Q36" i="3"/>
  <c r="P36" i="3"/>
  <c r="O36" i="3"/>
  <c r="N36" i="3"/>
  <c r="M36" i="3"/>
  <c r="L36" i="3"/>
  <c r="K36" i="3"/>
  <c r="J36" i="3"/>
  <c r="R27" i="3"/>
  <c r="Q27" i="3"/>
  <c r="P27" i="3"/>
  <c r="O27" i="3"/>
  <c r="N27" i="3"/>
  <c r="M27" i="3"/>
  <c r="L27" i="3"/>
  <c r="K27" i="3"/>
  <c r="J27" i="3"/>
  <c r="R29" i="3"/>
  <c r="Q29" i="3"/>
  <c r="P29" i="3"/>
  <c r="O29" i="3"/>
  <c r="N29" i="3"/>
  <c r="M29" i="3"/>
  <c r="L29" i="3"/>
  <c r="K29" i="3"/>
  <c r="J29" i="3"/>
  <c r="R30" i="3"/>
  <c r="Q30" i="3"/>
  <c r="P30" i="3"/>
  <c r="O30" i="3"/>
  <c r="N30" i="3"/>
  <c r="M30" i="3"/>
  <c r="L30" i="3"/>
  <c r="K30" i="3"/>
  <c r="J30" i="3"/>
  <c r="R22" i="3"/>
  <c r="Q22" i="3"/>
  <c r="P22" i="3"/>
  <c r="O22" i="3"/>
  <c r="N22" i="3"/>
  <c r="M22" i="3"/>
  <c r="L22" i="3"/>
  <c r="K22" i="3"/>
  <c r="J22" i="3"/>
  <c r="R21" i="3"/>
  <c r="Q21" i="3"/>
  <c r="P21" i="3"/>
  <c r="O21" i="3"/>
  <c r="N21" i="3"/>
  <c r="M21" i="3"/>
  <c r="L21" i="3"/>
  <c r="K21" i="3"/>
  <c r="J21" i="3"/>
  <c r="R20" i="3"/>
  <c r="Q20" i="3"/>
  <c r="P20" i="3"/>
  <c r="O20" i="3"/>
  <c r="N20" i="3"/>
  <c r="M20" i="3"/>
  <c r="L20" i="3"/>
  <c r="K20" i="3"/>
  <c r="J20" i="3"/>
  <c r="R18" i="3"/>
  <c r="Q18" i="3"/>
  <c r="P18" i="3"/>
  <c r="O18" i="3"/>
  <c r="N18" i="3"/>
  <c r="M18" i="3"/>
  <c r="L18" i="3"/>
  <c r="K18" i="3"/>
  <c r="J18" i="3"/>
  <c r="R17" i="3"/>
  <c r="Q17" i="3"/>
  <c r="P17" i="3"/>
  <c r="O17" i="3"/>
  <c r="N17" i="3"/>
  <c r="M17" i="3"/>
  <c r="L17" i="3"/>
  <c r="K17" i="3"/>
  <c r="J17" i="3"/>
  <c r="R19" i="3"/>
  <c r="Q19" i="3"/>
  <c r="P19" i="3"/>
  <c r="O19" i="3"/>
  <c r="N19" i="3"/>
  <c r="M19" i="3"/>
  <c r="L19" i="3"/>
  <c r="K19" i="3"/>
  <c r="J19" i="3"/>
  <c r="R13" i="3"/>
  <c r="Q13" i="3"/>
  <c r="P13" i="3"/>
  <c r="O13" i="3"/>
  <c r="N13" i="3"/>
  <c r="M13" i="3"/>
  <c r="L13" i="3"/>
  <c r="K13" i="3"/>
  <c r="J13" i="3"/>
  <c r="R12" i="3"/>
  <c r="Q12" i="3"/>
  <c r="P12" i="3"/>
  <c r="O12" i="3"/>
  <c r="N12" i="3"/>
  <c r="M12" i="3"/>
  <c r="L12" i="3"/>
  <c r="K12" i="3"/>
  <c r="J12" i="3"/>
  <c r="R15" i="3"/>
  <c r="Q15" i="3"/>
  <c r="P15" i="3"/>
  <c r="O15" i="3"/>
  <c r="N15" i="3"/>
  <c r="M15" i="3"/>
  <c r="L15" i="3"/>
  <c r="K15" i="3"/>
  <c r="J15" i="3"/>
  <c r="R62" i="3"/>
  <c r="Q62" i="3"/>
  <c r="P62" i="3"/>
  <c r="O62" i="3"/>
  <c r="N62" i="3"/>
  <c r="M62" i="3"/>
  <c r="L62" i="3"/>
  <c r="K62" i="3"/>
  <c r="J62" i="3"/>
  <c r="R14" i="3"/>
  <c r="Q14" i="3"/>
  <c r="P14" i="3"/>
  <c r="O14" i="3"/>
  <c r="N14" i="3"/>
  <c r="M14" i="3"/>
  <c r="L14" i="3"/>
  <c r="K14" i="3"/>
  <c r="J14" i="3"/>
  <c r="R11" i="3"/>
  <c r="Q11" i="3"/>
  <c r="P11" i="3"/>
  <c r="O11" i="3"/>
  <c r="N11" i="3"/>
  <c r="M11" i="3"/>
  <c r="L11" i="3"/>
  <c r="K11" i="3"/>
  <c r="J11" i="3"/>
  <c r="J11" i="1"/>
  <c r="K227" i="1" l="1"/>
  <c r="J227" i="1"/>
  <c r="K226" i="1"/>
  <c r="J226" i="1"/>
  <c r="K225" i="1"/>
  <c r="J225" i="1"/>
  <c r="K224" i="1"/>
  <c r="J224" i="1"/>
  <c r="K223" i="1"/>
  <c r="J223" i="1"/>
  <c r="K222" i="1"/>
  <c r="J222" i="1"/>
  <c r="K221" i="1"/>
  <c r="J221" i="1"/>
  <c r="K220" i="1"/>
  <c r="J220" i="1"/>
  <c r="K219" i="1"/>
  <c r="J219" i="1"/>
  <c r="K218" i="1"/>
  <c r="J218" i="1"/>
  <c r="K217" i="1"/>
  <c r="J217" i="1"/>
  <c r="K216" i="1"/>
  <c r="J216" i="1"/>
  <c r="K215" i="1"/>
  <c r="J215" i="1"/>
  <c r="K214" i="1"/>
  <c r="J214"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44" i="1"/>
  <c r="J144" i="1"/>
  <c r="K143" i="1"/>
  <c r="J143" i="1"/>
  <c r="K142" i="1"/>
  <c r="J142" i="1"/>
  <c r="K141" i="1"/>
  <c r="J141" i="1"/>
  <c r="K140" i="1"/>
  <c r="J140" i="1"/>
  <c r="K139" i="1"/>
  <c r="J139" i="1"/>
  <c r="K138" i="1"/>
  <c r="J138" i="1"/>
  <c r="K137" i="1"/>
  <c r="J137" i="1"/>
  <c r="K136" i="1"/>
  <c r="J136" i="1"/>
  <c r="K135" i="1"/>
  <c r="J135" i="1"/>
  <c r="K134" i="1"/>
  <c r="J134" i="1"/>
  <c r="K133" i="1"/>
  <c r="J133" i="1"/>
  <c r="K132" i="1"/>
  <c r="J132" i="1"/>
  <c r="K131" i="1"/>
  <c r="J131" i="1"/>
  <c r="K130" i="1"/>
  <c r="J130" i="1"/>
  <c r="K129" i="1"/>
  <c r="J129" i="1"/>
  <c r="K128" i="1"/>
  <c r="J128" i="1"/>
  <c r="K127" i="1"/>
  <c r="J127" i="1"/>
  <c r="K126" i="1"/>
  <c r="J126" i="1"/>
  <c r="K125" i="1"/>
  <c r="J125" i="1"/>
  <c r="K124" i="1"/>
  <c r="J124" i="1"/>
  <c r="K123" i="1"/>
  <c r="J123" i="1"/>
  <c r="K122" i="1"/>
  <c r="J122" i="1"/>
  <c r="K121" i="1"/>
  <c r="J121" i="1"/>
  <c r="K120" i="1"/>
  <c r="J120" i="1"/>
  <c r="K119" i="1"/>
  <c r="J119" i="1"/>
  <c r="K118" i="1"/>
  <c r="J118" i="1"/>
  <c r="K117" i="1"/>
  <c r="J117"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K98" i="1"/>
  <c r="J98" i="1"/>
  <c r="K97" i="1"/>
  <c r="J97" i="1"/>
  <c r="K96" i="1"/>
  <c r="J96" i="1"/>
  <c r="K95" i="1"/>
  <c r="J95" i="1"/>
  <c r="K94" i="1"/>
  <c r="J94" i="1"/>
  <c r="K93" i="1"/>
  <c r="J93" i="1"/>
  <c r="K92" i="1"/>
  <c r="J92" i="1"/>
  <c r="K91" i="1"/>
  <c r="J91" i="1"/>
  <c r="K90" i="1"/>
  <c r="J90" i="1"/>
  <c r="K89" i="1"/>
  <c r="J89" i="1"/>
  <c r="K88" i="1"/>
  <c r="J88" i="1"/>
  <c r="K87" i="1"/>
  <c r="J87" i="1"/>
  <c r="K86" i="1"/>
  <c r="J86" i="1"/>
  <c r="K85" i="1"/>
  <c r="J85" i="1"/>
  <c r="K84" i="1"/>
  <c r="J84" i="1"/>
  <c r="K83" i="1"/>
  <c r="J83" i="1"/>
  <c r="K82" i="1"/>
  <c r="J82" i="1"/>
  <c r="K81" i="1"/>
  <c r="J81" i="1"/>
  <c r="K80" i="1"/>
  <c r="J80" i="1"/>
  <c r="K79" i="1"/>
  <c r="J79" i="1"/>
  <c r="K78" i="1"/>
  <c r="J78" i="1"/>
  <c r="K77" i="1"/>
  <c r="J77" i="1"/>
  <c r="K76" i="1"/>
  <c r="J76" i="1"/>
  <c r="K75" i="1"/>
  <c r="J75" i="1"/>
  <c r="K74" i="1"/>
  <c r="J74" i="1"/>
  <c r="K73" i="1"/>
  <c r="J73" i="1"/>
  <c r="K72" i="1"/>
  <c r="J72" i="1"/>
  <c r="K71" i="1"/>
  <c r="J71" i="1"/>
  <c r="K70" i="1"/>
  <c r="J70" i="1"/>
  <c r="K69" i="1"/>
  <c r="J69" i="1"/>
  <c r="K68" i="1"/>
  <c r="J68" i="1"/>
  <c r="K67" i="1"/>
  <c r="J67" i="1"/>
  <c r="K66" i="1"/>
  <c r="J66" i="1"/>
  <c r="K65" i="1"/>
  <c r="J65" i="1"/>
  <c r="K64" i="1"/>
  <c r="J64" i="1"/>
  <c r="K63" i="1"/>
  <c r="J63" i="1"/>
  <c r="K62" i="1"/>
  <c r="J62" i="1"/>
  <c r="K61" i="1"/>
  <c r="J61" i="1"/>
  <c r="K60" i="1"/>
  <c r="J60" i="1"/>
  <c r="K59" i="1"/>
  <c r="J59" i="1"/>
  <c r="K58" i="1"/>
  <c r="J58" i="1"/>
  <c r="K57" i="1"/>
  <c r="J57" i="1"/>
  <c r="K56" i="1"/>
  <c r="J56" i="1"/>
  <c r="K55" i="1"/>
  <c r="J55" i="1"/>
  <c r="K54" i="1"/>
  <c r="J54" i="1"/>
  <c r="K53" i="1"/>
  <c r="J53" i="1"/>
  <c r="K52" i="1"/>
  <c r="J52" i="1"/>
  <c r="K51" i="1"/>
  <c r="J51" i="1"/>
  <c r="K50" i="1"/>
  <c r="J50" i="1"/>
  <c r="K49" i="1"/>
  <c r="J49" i="1"/>
  <c r="K48" i="1"/>
  <c r="J48" i="1"/>
  <c r="K47" i="1"/>
  <c r="J47" i="1"/>
  <c r="K46" i="1"/>
  <c r="J46" i="1"/>
  <c r="K45" i="1"/>
  <c r="J45" i="1"/>
  <c r="K44" i="1"/>
  <c r="J44" i="1"/>
  <c r="K43" i="1"/>
  <c r="J43" i="1"/>
  <c r="K42" i="1"/>
  <c r="J42" i="1"/>
  <c r="K41" i="1"/>
  <c r="J41" i="1"/>
  <c r="K40" i="1"/>
  <c r="J40" i="1"/>
  <c r="K39" i="1"/>
  <c r="J39" i="1"/>
  <c r="K38" i="1"/>
  <c r="J38" i="1"/>
  <c r="K37" i="1"/>
  <c r="J37" i="1"/>
  <c r="K36" i="1"/>
  <c r="J36" i="1"/>
  <c r="K35" i="1"/>
  <c r="J35" i="1"/>
  <c r="K34" i="1"/>
  <c r="J34" i="1"/>
  <c r="K33" i="1"/>
  <c r="J33" i="1"/>
  <c r="K32" i="1"/>
  <c r="J32" i="1"/>
  <c r="K31" i="1"/>
  <c r="J31" i="1"/>
  <c r="K30" i="1"/>
  <c r="J30" i="1"/>
  <c r="K29" i="1"/>
  <c r="J29" i="1"/>
  <c r="K28" i="1"/>
  <c r="J28" i="1"/>
  <c r="K27" i="1"/>
  <c r="J27" i="1"/>
  <c r="K26" i="1"/>
  <c r="J26" i="1"/>
  <c r="K25" i="1"/>
  <c r="J25" i="1"/>
  <c r="K24" i="1"/>
  <c r="J24" i="1"/>
  <c r="K23" i="1"/>
  <c r="J23" i="1"/>
  <c r="K22" i="1"/>
  <c r="J22" i="1"/>
  <c r="K21" i="1"/>
  <c r="J21" i="1"/>
  <c r="K20" i="1"/>
  <c r="J20" i="1"/>
  <c r="K19" i="1"/>
  <c r="J19" i="1"/>
  <c r="K18" i="1"/>
  <c r="J18" i="1"/>
  <c r="K17" i="1"/>
  <c r="J17" i="1"/>
  <c r="K16" i="1"/>
  <c r="J16" i="1"/>
  <c r="K15" i="1"/>
  <c r="J15" i="1"/>
  <c r="K14" i="1"/>
  <c r="J14" i="1"/>
  <c r="K13" i="1"/>
  <c r="J13" i="1"/>
  <c r="K12" i="1"/>
  <c r="J12" i="1"/>
  <c r="K11" i="1"/>
  <c r="L11" i="1"/>
  <c r="R224" i="1" l="1"/>
  <c r="Q224" i="1"/>
  <c r="P224" i="1"/>
  <c r="O224" i="1"/>
  <c r="N224" i="1"/>
  <c r="M224" i="1"/>
  <c r="L224" i="1"/>
  <c r="R217" i="1"/>
  <c r="Q217" i="1"/>
  <c r="P217" i="1"/>
  <c r="O217" i="1"/>
  <c r="N217" i="1"/>
  <c r="M217" i="1"/>
  <c r="L217" i="1"/>
  <c r="J228" i="2" l="1"/>
  <c r="J220" i="2"/>
  <c r="J211" i="2"/>
  <c r="J203" i="2"/>
  <c r="J195" i="2"/>
  <c r="J187" i="2"/>
  <c r="J179" i="2"/>
  <c r="J171" i="2"/>
  <c r="J163" i="2"/>
  <c r="J155" i="2"/>
  <c r="J147" i="2"/>
  <c r="J139" i="2"/>
  <c r="J131" i="2"/>
  <c r="J123" i="2"/>
  <c r="J115" i="2"/>
  <c r="J107" i="2"/>
  <c r="J99" i="2"/>
  <c r="J91" i="2"/>
  <c r="J83" i="2"/>
  <c r="J75" i="2"/>
  <c r="J67" i="2"/>
  <c r="J59" i="2"/>
  <c r="J51" i="2"/>
  <c r="J43" i="2"/>
  <c r="J35" i="2"/>
  <c r="J27" i="2"/>
  <c r="J19" i="2"/>
  <c r="L210" i="1"/>
  <c r="L202" i="1"/>
  <c r="L194" i="1"/>
  <c r="L186" i="1"/>
  <c r="L178" i="1"/>
  <c r="L170" i="1"/>
  <c r="L162" i="1"/>
  <c r="L154" i="1"/>
  <c r="L146" i="1"/>
  <c r="L138" i="1"/>
  <c r="L130" i="1"/>
  <c r="L122" i="1"/>
  <c r="L114" i="1"/>
  <c r="L106" i="1"/>
  <c r="L98" i="1"/>
  <c r="L90" i="1"/>
  <c r="L82" i="1"/>
  <c r="L74" i="1"/>
  <c r="L66" i="1"/>
  <c r="L58" i="1"/>
  <c r="L50" i="1"/>
  <c r="L42" i="1"/>
  <c r="L34" i="1"/>
  <c r="L26" i="1"/>
  <c r="L18" i="1"/>
  <c r="L221" i="1"/>
  <c r="J221" i="2"/>
  <c r="J212" i="2"/>
  <c r="J204" i="2"/>
  <c r="J196" i="2"/>
  <c r="J188" i="2"/>
  <c r="J180" i="2"/>
  <c r="J172" i="2"/>
  <c r="J164" i="2"/>
  <c r="J156" i="2"/>
  <c r="J148" i="2"/>
  <c r="J140" i="2"/>
  <c r="J132" i="2"/>
  <c r="J124" i="2"/>
  <c r="J116" i="2"/>
  <c r="J108" i="2"/>
  <c r="J100" i="2"/>
  <c r="J92" i="2"/>
  <c r="J84" i="2"/>
  <c r="J76" i="2"/>
  <c r="J68" i="2"/>
  <c r="J60" i="2"/>
  <c r="J52" i="2"/>
  <c r="J44" i="2"/>
  <c r="J36" i="2"/>
  <c r="J28" i="2"/>
  <c r="J20" i="2"/>
  <c r="J12" i="2"/>
  <c r="L209" i="1"/>
  <c r="L201" i="1"/>
  <c r="L193" i="1"/>
  <c r="L185" i="1"/>
  <c r="L177" i="1"/>
  <c r="L169" i="1"/>
  <c r="L161" i="1"/>
  <c r="L153" i="1"/>
  <c r="L145" i="1"/>
  <c r="L137" i="1"/>
  <c r="L129" i="1"/>
  <c r="L121" i="1"/>
  <c r="L113" i="1"/>
  <c r="L105" i="1"/>
  <c r="L97" i="1"/>
  <c r="L89" i="1"/>
  <c r="L81" i="1"/>
  <c r="L73" i="1"/>
  <c r="L65" i="1"/>
  <c r="L57" i="1"/>
  <c r="L49" i="1"/>
  <c r="L41" i="1"/>
  <c r="L33" i="1"/>
  <c r="L25" i="1"/>
  <c r="L17" i="1"/>
  <c r="L222" i="1"/>
  <c r="L214" i="1"/>
  <c r="J222" i="2"/>
  <c r="J213" i="2"/>
  <c r="J205" i="2"/>
  <c r="J197" i="2"/>
  <c r="J189" i="2"/>
  <c r="J181" i="2"/>
  <c r="J173" i="2"/>
  <c r="J165" i="2"/>
  <c r="J157" i="2"/>
  <c r="J149" i="2"/>
  <c r="J141" i="2"/>
  <c r="J133" i="2"/>
  <c r="J125" i="2"/>
  <c r="J117" i="2"/>
  <c r="J109" i="2"/>
  <c r="J101" i="2"/>
  <c r="J93" i="2"/>
  <c r="J85" i="2"/>
  <c r="J77" i="2"/>
  <c r="J69" i="2"/>
  <c r="J61" i="2"/>
  <c r="J53" i="2"/>
  <c r="J45" i="2"/>
  <c r="J37" i="2"/>
  <c r="J29" i="2"/>
  <c r="J21" i="2"/>
  <c r="J13" i="2"/>
  <c r="L208" i="1"/>
  <c r="L200" i="1"/>
  <c r="L192" i="1"/>
  <c r="L184" i="1"/>
  <c r="L176" i="1"/>
  <c r="L168" i="1"/>
  <c r="L160" i="1"/>
  <c r="L152" i="1"/>
  <c r="L144" i="1"/>
  <c r="L136" i="1"/>
  <c r="L128" i="1"/>
  <c r="L120" i="1"/>
  <c r="L112" i="1"/>
  <c r="L104" i="1"/>
  <c r="L96" i="1"/>
  <c r="L88" i="1"/>
  <c r="L80" i="1"/>
  <c r="L72" i="1"/>
  <c r="L64" i="1"/>
  <c r="L56" i="1"/>
  <c r="L48" i="1"/>
  <c r="L40" i="1"/>
  <c r="L32" i="1"/>
  <c r="L24" i="1"/>
  <c r="L16" i="1"/>
  <c r="L223" i="1"/>
  <c r="L215" i="1"/>
  <c r="J223" i="2"/>
  <c r="J215" i="2"/>
  <c r="J206" i="2"/>
  <c r="J198" i="2"/>
  <c r="J190" i="2"/>
  <c r="J182" i="2"/>
  <c r="J174" i="2"/>
  <c r="J166" i="2"/>
  <c r="J158" i="2"/>
  <c r="J150" i="2"/>
  <c r="J142" i="2"/>
  <c r="J134" i="2"/>
  <c r="J126" i="2"/>
  <c r="J118" i="2"/>
  <c r="J110" i="2"/>
  <c r="J102" i="2"/>
  <c r="J94" i="2"/>
  <c r="J86" i="2"/>
  <c r="J78" i="2"/>
  <c r="J70" i="2"/>
  <c r="J62" i="2"/>
  <c r="J54" i="2"/>
  <c r="J46" i="2"/>
  <c r="J38" i="2"/>
  <c r="J30" i="2"/>
  <c r="J22" i="2"/>
  <c r="J14" i="2"/>
  <c r="L207" i="1"/>
  <c r="L199" i="1"/>
  <c r="L191" i="1"/>
  <c r="L183" i="1"/>
  <c r="L175" i="1"/>
  <c r="L167" i="1"/>
  <c r="L159" i="1"/>
  <c r="L151" i="1"/>
  <c r="L143" i="1"/>
  <c r="L135" i="1"/>
  <c r="L127" i="1"/>
  <c r="L119" i="1"/>
  <c r="L111" i="1"/>
  <c r="L103" i="1"/>
  <c r="L95" i="1"/>
  <c r="L87" i="1"/>
  <c r="L79" i="1"/>
  <c r="L71" i="1"/>
  <c r="L63" i="1"/>
  <c r="L55" i="1"/>
  <c r="L47" i="1"/>
  <c r="L39" i="1"/>
  <c r="L31" i="1"/>
  <c r="L23" i="1"/>
  <c r="L15" i="1"/>
  <c r="L216" i="1"/>
  <c r="J224" i="2"/>
  <c r="J216" i="2"/>
  <c r="J207" i="2"/>
  <c r="J199" i="2"/>
  <c r="J191" i="2"/>
  <c r="J183" i="2"/>
  <c r="J175" i="2"/>
  <c r="J167" i="2"/>
  <c r="J159" i="2"/>
  <c r="J151" i="2"/>
  <c r="J143" i="2"/>
  <c r="J135" i="2"/>
  <c r="J127" i="2"/>
  <c r="J119" i="2"/>
  <c r="J111" i="2"/>
  <c r="J103" i="2"/>
  <c r="J95" i="2"/>
  <c r="J87" i="2"/>
  <c r="J79" i="2"/>
  <c r="J71" i="2"/>
  <c r="J63" i="2"/>
  <c r="J55" i="2"/>
  <c r="J47" i="2"/>
  <c r="J39" i="2"/>
  <c r="J31" i="2"/>
  <c r="J23" i="2"/>
  <c r="J15" i="2"/>
  <c r="L206" i="1"/>
  <c r="L198" i="1"/>
  <c r="L190" i="1"/>
  <c r="L182" i="1"/>
  <c r="L174" i="1"/>
  <c r="L166" i="1"/>
  <c r="L158" i="1"/>
  <c r="L150" i="1"/>
  <c r="L142" i="1"/>
  <c r="L134" i="1"/>
  <c r="L126" i="1"/>
  <c r="L118" i="1"/>
  <c r="L110" i="1"/>
  <c r="L102" i="1"/>
  <c r="L94" i="1"/>
  <c r="L86" i="1"/>
  <c r="L78" i="1"/>
  <c r="L70" i="1"/>
  <c r="L62" i="1"/>
  <c r="L54" i="1"/>
  <c r="L46" i="1"/>
  <c r="L38" i="1"/>
  <c r="L30" i="1"/>
  <c r="L22" i="1"/>
  <c r="L14" i="1"/>
  <c r="L225" i="1"/>
  <c r="J226" i="2"/>
  <c r="J218" i="2"/>
  <c r="J209" i="2"/>
  <c r="J201" i="2"/>
  <c r="J193" i="2"/>
  <c r="J185" i="2"/>
  <c r="J177" i="2"/>
  <c r="J169" i="2"/>
  <c r="J161" i="2"/>
  <c r="J153" i="2"/>
  <c r="J145" i="2"/>
  <c r="J137" i="2"/>
  <c r="J129" i="2"/>
  <c r="J121" i="2"/>
  <c r="J113" i="2"/>
  <c r="J105" i="2"/>
  <c r="J97" i="2"/>
  <c r="J89" i="2"/>
  <c r="J81" i="2"/>
  <c r="J73" i="2"/>
  <c r="J65" i="2"/>
  <c r="J57" i="2"/>
  <c r="J49" i="2"/>
  <c r="J41" i="2"/>
  <c r="J33" i="2"/>
  <c r="J25" i="2"/>
  <c r="J17" i="2"/>
  <c r="L212" i="1"/>
  <c r="L204" i="1"/>
  <c r="L196" i="1"/>
  <c r="L188" i="1"/>
  <c r="L180" i="1"/>
  <c r="L172" i="1"/>
  <c r="L164" i="1"/>
  <c r="L156" i="1"/>
  <c r="L148" i="1"/>
  <c r="L140" i="1"/>
  <c r="L132" i="1"/>
  <c r="L124" i="1"/>
  <c r="L116" i="1"/>
  <c r="L108" i="1"/>
  <c r="L100" i="1"/>
  <c r="L92" i="1"/>
  <c r="L84" i="1"/>
  <c r="L76" i="1"/>
  <c r="L68" i="1"/>
  <c r="L60" i="1"/>
  <c r="L52" i="1"/>
  <c r="L44" i="1"/>
  <c r="L36" i="1"/>
  <c r="L28" i="1"/>
  <c r="L20" i="1"/>
  <c r="L12" i="1"/>
  <c r="L227" i="1"/>
  <c r="L219" i="1"/>
  <c r="J227" i="2"/>
  <c r="J219" i="2"/>
  <c r="J210" i="2"/>
  <c r="J202" i="2"/>
  <c r="J194" i="2"/>
  <c r="J186" i="2"/>
  <c r="J178" i="2"/>
  <c r="J170" i="2"/>
  <c r="J162" i="2"/>
  <c r="J154" i="2"/>
  <c r="J146" i="2"/>
  <c r="J138" i="2"/>
  <c r="J130" i="2"/>
  <c r="J122" i="2"/>
  <c r="J114" i="2"/>
  <c r="J106" i="2"/>
  <c r="J98" i="2"/>
  <c r="J90" i="2"/>
  <c r="J82" i="2"/>
  <c r="J74" i="2"/>
  <c r="J66" i="2"/>
  <c r="J58" i="2"/>
  <c r="J50" i="2"/>
  <c r="J42" i="2"/>
  <c r="J34" i="2"/>
  <c r="J26" i="2"/>
  <c r="J18" i="2"/>
  <c r="L211" i="1"/>
  <c r="L203" i="1"/>
  <c r="L195" i="1"/>
  <c r="L187" i="1"/>
  <c r="L179" i="1"/>
  <c r="L171" i="1"/>
  <c r="L163" i="1"/>
  <c r="L155" i="1"/>
  <c r="L147" i="1"/>
  <c r="L139" i="1"/>
  <c r="L131" i="1"/>
  <c r="L123" i="1"/>
  <c r="L115" i="1"/>
  <c r="L107" i="1"/>
  <c r="L99" i="1"/>
  <c r="L91" i="1"/>
  <c r="L83" i="1"/>
  <c r="L75" i="1"/>
  <c r="L67" i="1"/>
  <c r="L59" i="1"/>
  <c r="L51" i="1"/>
  <c r="L43" i="1"/>
  <c r="L35" i="1"/>
  <c r="L27" i="1"/>
  <c r="L19" i="1"/>
  <c r="L220" i="1"/>
  <c r="J168" i="2"/>
  <c r="J104" i="2"/>
  <c r="J40" i="2"/>
  <c r="L173" i="1"/>
  <c r="L109" i="1"/>
  <c r="L45" i="1"/>
  <c r="J144" i="2"/>
  <c r="J80" i="2"/>
  <c r="J176" i="2"/>
  <c r="J112" i="2"/>
  <c r="J48" i="2"/>
  <c r="L165" i="1"/>
  <c r="L101" i="1"/>
  <c r="L37" i="1"/>
  <c r="J16" i="2"/>
  <c r="L69" i="1"/>
  <c r="J184" i="2"/>
  <c r="J120" i="2"/>
  <c r="J56" i="2"/>
  <c r="L157" i="1"/>
  <c r="L93" i="1"/>
  <c r="L29" i="1"/>
  <c r="J208" i="2"/>
  <c r="J192" i="2"/>
  <c r="J128" i="2"/>
  <c r="J64" i="2"/>
  <c r="L149" i="1"/>
  <c r="L85" i="1"/>
  <c r="L21" i="1"/>
  <c r="L218" i="1"/>
  <c r="J200" i="2"/>
  <c r="J136" i="2"/>
  <c r="J72" i="2"/>
  <c r="L205" i="1"/>
  <c r="L141" i="1"/>
  <c r="L77" i="1"/>
  <c r="L13" i="1"/>
  <c r="L197" i="1"/>
  <c r="J217" i="2"/>
  <c r="J152" i="2"/>
  <c r="J88" i="2"/>
  <c r="J24" i="2"/>
  <c r="L189" i="1"/>
  <c r="L125" i="1"/>
  <c r="L61" i="1"/>
  <c r="L226" i="1"/>
  <c r="L133" i="1"/>
  <c r="J225" i="2"/>
  <c r="J160" i="2"/>
  <c r="J96" i="2"/>
  <c r="J32" i="2"/>
  <c r="L181" i="1"/>
  <c r="L117" i="1"/>
  <c r="L53" i="1"/>
  <c r="K221" i="2" l="1"/>
  <c r="K212" i="2"/>
  <c r="K204" i="2"/>
  <c r="K196" i="2"/>
  <c r="K188" i="2"/>
  <c r="K180" i="2"/>
  <c r="K172" i="2"/>
  <c r="K164" i="2"/>
  <c r="K156" i="2"/>
  <c r="K148" i="2"/>
  <c r="K140" i="2"/>
  <c r="K132" i="2"/>
  <c r="K124" i="2"/>
  <c r="K116" i="2"/>
  <c r="K108" i="2"/>
  <c r="K100" i="2"/>
  <c r="K92" i="2"/>
  <c r="K84" i="2"/>
  <c r="K76" i="2"/>
  <c r="K68" i="2"/>
  <c r="K60" i="2"/>
  <c r="K52" i="2"/>
  <c r="K44" i="2"/>
  <c r="K36" i="2"/>
  <c r="K28" i="2"/>
  <c r="K20" i="2"/>
  <c r="K12" i="2"/>
  <c r="M222" i="1"/>
  <c r="M214" i="1"/>
  <c r="K222" i="2"/>
  <c r="K213" i="2"/>
  <c r="K205" i="2"/>
  <c r="K197" i="2"/>
  <c r="K189" i="2"/>
  <c r="K181" i="2"/>
  <c r="K173" i="2"/>
  <c r="K165" i="2"/>
  <c r="K157" i="2"/>
  <c r="K149" i="2"/>
  <c r="K141" i="2"/>
  <c r="K133" i="2"/>
  <c r="K125" i="2"/>
  <c r="K117" i="2"/>
  <c r="K109" i="2"/>
  <c r="K101" i="2"/>
  <c r="K93" i="2"/>
  <c r="K85" i="2"/>
  <c r="K77" i="2"/>
  <c r="K69" i="2"/>
  <c r="K61" i="2"/>
  <c r="K53" i="2"/>
  <c r="K45" i="2"/>
  <c r="K37" i="2"/>
  <c r="K29" i="2"/>
  <c r="K21" i="2"/>
  <c r="K13" i="2"/>
  <c r="M223" i="1"/>
  <c r="M215" i="1"/>
  <c r="M211" i="1"/>
  <c r="M209" i="1"/>
  <c r="M207" i="1"/>
  <c r="M205" i="1"/>
  <c r="M203" i="1"/>
  <c r="M201" i="1"/>
  <c r="M199" i="1"/>
  <c r="M197" i="1"/>
  <c r="M195" i="1"/>
  <c r="M193" i="1"/>
  <c r="M191" i="1"/>
  <c r="M189" i="1"/>
  <c r="M187" i="1"/>
  <c r="M185" i="1"/>
  <c r="M183" i="1"/>
  <c r="M181" i="1"/>
  <c r="M179" i="1"/>
  <c r="M177" i="1"/>
  <c r="M175" i="1"/>
  <c r="M173" i="1"/>
  <c r="M171" i="1"/>
  <c r="M169" i="1"/>
  <c r="M167" i="1"/>
  <c r="M165" i="1"/>
  <c r="M163" i="1"/>
  <c r="M161" i="1"/>
  <c r="M159" i="1"/>
  <c r="M157" i="1"/>
  <c r="M155" i="1"/>
  <c r="M153" i="1"/>
  <c r="M151" i="1"/>
  <c r="M149" i="1"/>
  <c r="M147" i="1"/>
  <c r="M145" i="1"/>
  <c r="M143" i="1"/>
  <c r="M141" i="1"/>
  <c r="M139" i="1"/>
  <c r="M137" i="1"/>
  <c r="M135" i="1"/>
  <c r="M133" i="1"/>
  <c r="M131" i="1"/>
  <c r="M129" i="1"/>
  <c r="M127" i="1"/>
  <c r="M125" i="1"/>
  <c r="M123" i="1"/>
  <c r="M121" i="1"/>
  <c r="M119" i="1"/>
  <c r="M117" i="1"/>
  <c r="M115" i="1"/>
  <c r="M113" i="1"/>
  <c r="M111" i="1"/>
  <c r="M109" i="1"/>
  <c r="M107" i="1"/>
  <c r="M105" i="1"/>
  <c r="M103" i="1"/>
  <c r="M101" i="1"/>
  <c r="M99" i="1"/>
  <c r="M97" i="1"/>
  <c r="M95" i="1"/>
  <c r="M93" i="1"/>
  <c r="M91" i="1"/>
  <c r="M89" i="1"/>
  <c r="M87" i="1"/>
  <c r="M85" i="1"/>
  <c r="M83" i="1"/>
  <c r="M81" i="1"/>
  <c r="M79" i="1"/>
  <c r="M77" i="1"/>
  <c r="M75" i="1"/>
  <c r="M73" i="1"/>
  <c r="M71" i="1"/>
  <c r="M69" i="1"/>
  <c r="M67" i="1"/>
  <c r="M65" i="1"/>
  <c r="M63" i="1"/>
  <c r="M61" i="1"/>
  <c r="M59" i="1"/>
  <c r="M57" i="1"/>
  <c r="M55" i="1"/>
  <c r="M53" i="1"/>
  <c r="M51" i="1"/>
  <c r="M49" i="1"/>
  <c r="M47" i="1"/>
  <c r="M45" i="1"/>
  <c r="M43" i="1"/>
  <c r="M41" i="1"/>
  <c r="M39" i="1"/>
  <c r="M37" i="1"/>
  <c r="M35" i="1"/>
  <c r="M33" i="1"/>
  <c r="M31" i="1"/>
  <c r="M29" i="1"/>
  <c r="M27" i="1"/>
  <c r="M25" i="1"/>
  <c r="M23" i="1"/>
  <c r="M21" i="1"/>
  <c r="M19" i="1"/>
  <c r="M17" i="1"/>
  <c r="M15" i="1"/>
  <c r="M13" i="1"/>
  <c r="M11" i="1"/>
  <c r="K223" i="2"/>
  <c r="K215" i="2"/>
  <c r="K206" i="2"/>
  <c r="K198" i="2"/>
  <c r="K190" i="2"/>
  <c r="K182" i="2"/>
  <c r="K174" i="2"/>
  <c r="K166" i="2"/>
  <c r="K158" i="2"/>
  <c r="K150" i="2"/>
  <c r="K142" i="2"/>
  <c r="K134" i="2"/>
  <c r="K126" i="2"/>
  <c r="K118" i="2"/>
  <c r="K110" i="2"/>
  <c r="K102" i="2"/>
  <c r="K94" i="2"/>
  <c r="K86" i="2"/>
  <c r="K78" i="2"/>
  <c r="K70" i="2"/>
  <c r="K62" i="2"/>
  <c r="K54" i="2"/>
  <c r="K46" i="2"/>
  <c r="K38" i="2"/>
  <c r="K30" i="2"/>
  <c r="K22" i="2"/>
  <c r="K14" i="2"/>
  <c r="M216" i="1"/>
  <c r="K224" i="2"/>
  <c r="K216" i="2"/>
  <c r="K207" i="2"/>
  <c r="K199" i="2"/>
  <c r="K191" i="2"/>
  <c r="K183" i="2"/>
  <c r="K175" i="2"/>
  <c r="K167" i="2"/>
  <c r="K159" i="2"/>
  <c r="K151" i="2"/>
  <c r="K143" i="2"/>
  <c r="K135" i="2"/>
  <c r="K127" i="2"/>
  <c r="K119" i="2"/>
  <c r="K111" i="2"/>
  <c r="K103" i="2"/>
  <c r="K95" i="2"/>
  <c r="K87" i="2"/>
  <c r="K79" i="2"/>
  <c r="K71" i="2"/>
  <c r="K63" i="2"/>
  <c r="K55" i="2"/>
  <c r="K47" i="2"/>
  <c r="K39" i="2"/>
  <c r="K31" i="2"/>
  <c r="K23" i="2"/>
  <c r="K15" i="2"/>
  <c r="M225" i="1"/>
  <c r="K225" i="2"/>
  <c r="K217" i="2"/>
  <c r="K208" i="2"/>
  <c r="K200" i="2"/>
  <c r="K192" i="2"/>
  <c r="K184" i="2"/>
  <c r="K176" i="2"/>
  <c r="K168" i="2"/>
  <c r="K160" i="2"/>
  <c r="K152" i="2"/>
  <c r="K144" i="2"/>
  <c r="K136" i="2"/>
  <c r="K128" i="2"/>
  <c r="K120" i="2"/>
  <c r="K112" i="2"/>
  <c r="K104" i="2"/>
  <c r="K96" i="2"/>
  <c r="K88" i="2"/>
  <c r="K80" i="2"/>
  <c r="K72" i="2"/>
  <c r="K64" i="2"/>
  <c r="K56" i="2"/>
  <c r="K48" i="2"/>
  <c r="K40" i="2"/>
  <c r="K32" i="2"/>
  <c r="K24" i="2"/>
  <c r="K16" i="2"/>
  <c r="M226" i="1"/>
  <c r="M218" i="1"/>
  <c r="K227" i="2"/>
  <c r="K219" i="2"/>
  <c r="K210" i="2"/>
  <c r="K202" i="2"/>
  <c r="K194" i="2"/>
  <c r="K186" i="2"/>
  <c r="K178" i="2"/>
  <c r="K170" i="2"/>
  <c r="K162" i="2"/>
  <c r="K154" i="2"/>
  <c r="K146" i="2"/>
  <c r="K138" i="2"/>
  <c r="K130" i="2"/>
  <c r="K122" i="2"/>
  <c r="K114" i="2"/>
  <c r="K106" i="2"/>
  <c r="K98" i="2"/>
  <c r="K90" i="2"/>
  <c r="K82" i="2"/>
  <c r="K74" i="2"/>
  <c r="K66" i="2"/>
  <c r="K58" i="2"/>
  <c r="K50" i="2"/>
  <c r="K42" i="2"/>
  <c r="K34" i="2"/>
  <c r="K26" i="2"/>
  <c r="K18" i="2"/>
  <c r="M220" i="1"/>
  <c r="K228" i="2"/>
  <c r="K220" i="2"/>
  <c r="K211" i="2"/>
  <c r="K203" i="2"/>
  <c r="K195" i="2"/>
  <c r="K187" i="2"/>
  <c r="K179" i="2"/>
  <c r="K171" i="2"/>
  <c r="K163" i="2"/>
  <c r="K155" i="2"/>
  <c r="K147" i="2"/>
  <c r="K139" i="2"/>
  <c r="K131" i="2"/>
  <c r="K123" i="2"/>
  <c r="K115" i="2"/>
  <c r="K107" i="2"/>
  <c r="K99" i="2"/>
  <c r="K91" i="2"/>
  <c r="K83" i="2"/>
  <c r="K75" i="2"/>
  <c r="K67" i="2"/>
  <c r="K59" i="2"/>
  <c r="K51" i="2"/>
  <c r="K43" i="2"/>
  <c r="K35" i="2"/>
  <c r="K27" i="2"/>
  <c r="K19" i="2"/>
  <c r="M221" i="1"/>
  <c r="K177" i="2"/>
  <c r="K113" i="2"/>
  <c r="K49" i="2"/>
  <c r="M208" i="1"/>
  <c r="M192" i="1"/>
  <c r="M176" i="1"/>
  <c r="M160" i="1"/>
  <c r="M144" i="1"/>
  <c r="M128" i="1"/>
  <c r="M112" i="1"/>
  <c r="M96" i="1"/>
  <c r="M80" i="1"/>
  <c r="M64" i="1"/>
  <c r="M48" i="1"/>
  <c r="M32" i="1"/>
  <c r="M16" i="1"/>
  <c r="M54" i="1"/>
  <c r="K185" i="2"/>
  <c r="K121" i="2"/>
  <c r="K57" i="2"/>
  <c r="M206" i="1"/>
  <c r="M190" i="1"/>
  <c r="M174" i="1"/>
  <c r="M158" i="1"/>
  <c r="M142" i="1"/>
  <c r="M126" i="1"/>
  <c r="M110" i="1"/>
  <c r="M94" i="1"/>
  <c r="M78" i="1"/>
  <c r="M62" i="1"/>
  <c r="M46" i="1"/>
  <c r="M30" i="1"/>
  <c r="M14" i="1"/>
  <c r="M182" i="1"/>
  <c r="M86" i="1"/>
  <c r="K193" i="2"/>
  <c r="K129" i="2"/>
  <c r="K65" i="2"/>
  <c r="M219" i="1"/>
  <c r="M204" i="1"/>
  <c r="M188" i="1"/>
  <c r="M172" i="1"/>
  <c r="M156" i="1"/>
  <c r="M140" i="1"/>
  <c r="M124" i="1"/>
  <c r="M108" i="1"/>
  <c r="M92" i="1"/>
  <c r="M76" i="1"/>
  <c r="M60" i="1"/>
  <c r="M44" i="1"/>
  <c r="M28" i="1"/>
  <c r="M12" i="1"/>
  <c r="M227" i="1"/>
  <c r="M102" i="1"/>
  <c r="K201" i="2"/>
  <c r="K137" i="2"/>
  <c r="K73" i="2"/>
  <c r="M202" i="1"/>
  <c r="M186" i="1"/>
  <c r="M170" i="1"/>
  <c r="M154" i="1"/>
  <c r="M138" i="1"/>
  <c r="M122" i="1"/>
  <c r="M106" i="1"/>
  <c r="M90" i="1"/>
  <c r="M74" i="1"/>
  <c r="M58" i="1"/>
  <c r="M42" i="1"/>
  <c r="M26" i="1"/>
  <c r="K25" i="2"/>
  <c r="M166" i="1"/>
  <c r="M118" i="1"/>
  <c r="K209" i="2"/>
  <c r="K145" i="2"/>
  <c r="K81" i="2"/>
  <c r="K17" i="2"/>
  <c r="M200" i="1"/>
  <c r="M184" i="1"/>
  <c r="M168" i="1"/>
  <c r="M152" i="1"/>
  <c r="M136" i="1"/>
  <c r="M120" i="1"/>
  <c r="M104" i="1"/>
  <c r="M88" i="1"/>
  <c r="M72" i="1"/>
  <c r="M56" i="1"/>
  <c r="M40" i="1"/>
  <c r="M24" i="1"/>
  <c r="M134" i="1"/>
  <c r="M22" i="1"/>
  <c r="K226" i="2"/>
  <c r="K161" i="2"/>
  <c r="K97" i="2"/>
  <c r="K33" i="2"/>
  <c r="M212" i="1"/>
  <c r="M196" i="1"/>
  <c r="M180" i="1"/>
  <c r="M164" i="1"/>
  <c r="M148" i="1"/>
  <c r="M132" i="1"/>
  <c r="M116" i="1"/>
  <c r="M100" i="1"/>
  <c r="M84" i="1"/>
  <c r="M68" i="1"/>
  <c r="M52" i="1"/>
  <c r="M36" i="1"/>
  <c r="M20" i="1"/>
  <c r="M150" i="1"/>
  <c r="M38" i="1"/>
  <c r="K169" i="2"/>
  <c r="K105" i="2"/>
  <c r="K41" i="2"/>
  <c r="M210" i="1"/>
  <c r="M194" i="1"/>
  <c r="M178" i="1"/>
  <c r="M162" i="1"/>
  <c r="M146" i="1"/>
  <c r="M130" i="1"/>
  <c r="M114" i="1"/>
  <c r="M98" i="1"/>
  <c r="M82" i="1"/>
  <c r="M66" i="1"/>
  <c r="M50" i="1"/>
  <c r="M34" i="1"/>
  <c r="M18" i="1"/>
  <c r="K218" i="2"/>
  <c r="K153" i="2"/>
  <c r="K89" i="2"/>
  <c r="M198" i="1"/>
  <c r="M70" i="1"/>
  <c r="L222" i="2" l="1"/>
  <c r="L213" i="2"/>
  <c r="L205" i="2"/>
  <c r="L197" i="2"/>
  <c r="L189" i="2"/>
  <c r="L181" i="2"/>
  <c r="L173" i="2"/>
  <c r="L165" i="2"/>
  <c r="L157" i="2"/>
  <c r="L149" i="2"/>
  <c r="L141" i="2"/>
  <c r="L133" i="2"/>
  <c r="L125" i="2"/>
  <c r="L117" i="2"/>
  <c r="L109" i="2"/>
  <c r="L101" i="2"/>
  <c r="L93" i="2"/>
  <c r="L85" i="2"/>
  <c r="L77" i="2"/>
  <c r="L69" i="2"/>
  <c r="L61" i="2"/>
  <c r="L53" i="2"/>
  <c r="L45" i="2"/>
  <c r="L37" i="2"/>
  <c r="L29" i="2"/>
  <c r="L21" i="2"/>
  <c r="L13" i="2"/>
  <c r="N208" i="1"/>
  <c r="N200" i="1"/>
  <c r="N192" i="1"/>
  <c r="N184" i="1"/>
  <c r="N176" i="1"/>
  <c r="N168" i="1"/>
  <c r="N160" i="1"/>
  <c r="N152" i="1"/>
  <c r="N144" i="1"/>
  <c r="N136" i="1"/>
  <c r="N128" i="1"/>
  <c r="N120" i="1"/>
  <c r="N112" i="1"/>
  <c r="N104" i="1"/>
  <c r="N96" i="1"/>
  <c r="N88" i="1"/>
  <c r="N80" i="1"/>
  <c r="N72" i="1"/>
  <c r="N64" i="1"/>
  <c r="N56" i="1"/>
  <c r="N48" i="1"/>
  <c r="N40" i="1"/>
  <c r="N32" i="1"/>
  <c r="N24" i="1"/>
  <c r="N16" i="1"/>
  <c r="N223" i="1"/>
  <c r="N215" i="1"/>
  <c r="L223" i="2"/>
  <c r="L215" i="2"/>
  <c r="L206" i="2"/>
  <c r="L198" i="2"/>
  <c r="L190" i="2"/>
  <c r="L182" i="2"/>
  <c r="L174" i="2"/>
  <c r="L166" i="2"/>
  <c r="L158" i="2"/>
  <c r="L150" i="2"/>
  <c r="L142" i="2"/>
  <c r="L134" i="2"/>
  <c r="L126" i="2"/>
  <c r="L118" i="2"/>
  <c r="L110" i="2"/>
  <c r="L102" i="2"/>
  <c r="L94" i="2"/>
  <c r="L86" i="2"/>
  <c r="L78" i="2"/>
  <c r="L70" i="2"/>
  <c r="L62" i="2"/>
  <c r="L54" i="2"/>
  <c r="L46" i="2"/>
  <c r="L38" i="2"/>
  <c r="L30" i="2"/>
  <c r="L22" i="2"/>
  <c r="L14" i="2"/>
  <c r="N207" i="1"/>
  <c r="N199" i="1"/>
  <c r="N191" i="1"/>
  <c r="N183" i="1"/>
  <c r="N175" i="1"/>
  <c r="N167" i="1"/>
  <c r="N159" i="1"/>
  <c r="N151" i="1"/>
  <c r="N143" i="1"/>
  <c r="N135" i="1"/>
  <c r="N127" i="1"/>
  <c r="N119" i="1"/>
  <c r="N111" i="1"/>
  <c r="N103" i="1"/>
  <c r="N95" i="1"/>
  <c r="N87" i="1"/>
  <c r="N79" i="1"/>
  <c r="N71" i="1"/>
  <c r="N63" i="1"/>
  <c r="N55" i="1"/>
  <c r="N47" i="1"/>
  <c r="N39" i="1"/>
  <c r="N31" i="1"/>
  <c r="N23" i="1"/>
  <c r="N15" i="1"/>
  <c r="N216" i="1"/>
  <c r="L224" i="2"/>
  <c r="L216" i="2"/>
  <c r="L207" i="2"/>
  <c r="L199" i="2"/>
  <c r="L191" i="2"/>
  <c r="L183" i="2"/>
  <c r="L175" i="2"/>
  <c r="L167" i="2"/>
  <c r="L159" i="2"/>
  <c r="L151" i="2"/>
  <c r="L143" i="2"/>
  <c r="L135" i="2"/>
  <c r="L127" i="2"/>
  <c r="L119" i="2"/>
  <c r="L111" i="2"/>
  <c r="L103" i="2"/>
  <c r="L95" i="2"/>
  <c r="L87" i="2"/>
  <c r="L79" i="2"/>
  <c r="L71" i="2"/>
  <c r="L63" i="2"/>
  <c r="L55" i="2"/>
  <c r="L47" i="2"/>
  <c r="L39" i="2"/>
  <c r="L31" i="2"/>
  <c r="L23" i="2"/>
  <c r="L15" i="2"/>
  <c r="N206" i="1"/>
  <c r="N198" i="1"/>
  <c r="N190" i="1"/>
  <c r="N182" i="1"/>
  <c r="N174" i="1"/>
  <c r="N166" i="1"/>
  <c r="N158" i="1"/>
  <c r="N150" i="1"/>
  <c r="N142" i="1"/>
  <c r="N134" i="1"/>
  <c r="N126" i="1"/>
  <c r="N118" i="1"/>
  <c r="N110" i="1"/>
  <c r="N102" i="1"/>
  <c r="N94" i="1"/>
  <c r="N86" i="1"/>
  <c r="N78" i="1"/>
  <c r="N70" i="1"/>
  <c r="N62" i="1"/>
  <c r="N54" i="1"/>
  <c r="N46" i="1"/>
  <c r="N38" i="1"/>
  <c r="N30" i="1"/>
  <c r="N22" i="1"/>
  <c r="N14" i="1"/>
  <c r="N225" i="1"/>
  <c r="L225" i="2"/>
  <c r="L217" i="2"/>
  <c r="L208" i="2"/>
  <c r="L200" i="2"/>
  <c r="L192" i="2"/>
  <c r="L184" i="2"/>
  <c r="L176" i="2"/>
  <c r="L168" i="2"/>
  <c r="L160" i="2"/>
  <c r="L152" i="2"/>
  <c r="L144" i="2"/>
  <c r="L136" i="2"/>
  <c r="L128" i="2"/>
  <c r="L120" i="2"/>
  <c r="L112" i="2"/>
  <c r="L104" i="2"/>
  <c r="L96" i="2"/>
  <c r="L88" i="2"/>
  <c r="L80" i="2"/>
  <c r="L72" i="2"/>
  <c r="L64" i="2"/>
  <c r="L56" i="2"/>
  <c r="L48" i="2"/>
  <c r="L40" i="2"/>
  <c r="L32" i="2"/>
  <c r="L24" i="2"/>
  <c r="L16" i="2"/>
  <c r="N205" i="1"/>
  <c r="N197" i="1"/>
  <c r="N189" i="1"/>
  <c r="N181" i="1"/>
  <c r="N173" i="1"/>
  <c r="N165" i="1"/>
  <c r="N157" i="1"/>
  <c r="N149" i="1"/>
  <c r="N141" i="1"/>
  <c r="N133" i="1"/>
  <c r="N125" i="1"/>
  <c r="N117" i="1"/>
  <c r="N109" i="1"/>
  <c r="N101" i="1"/>
  <c r="N93" i="1"/>
  <c r="N85" i="1"/>
  <c r="N77" i="1"/>
  <c r="N69" i="1"/>
  <c r="N61" i="1"/>
  <c r="N53" i="1"/>
  <c r="N45" i="1"/>
  <c r="N37" i="1"/>
  <c r="N29" i="1"/>
  <c r="N21" i="1"/>
  <c r="N13" i="1"/>
  <c r="N226" i="1"/>
  <c r="N218" i="1"/>
  <c r="L226" i="2"/>
  <c r="L218" i="2"/>
  <c r="L209" i="2"/>
  <c r="L201" i="2"/>
  <c r="L193" i="2"/>
  <c r="L185" i="2"/>
  <c r="L177" i="2"/>
  <c r="L169" i="2"/>
  <c r="L161" i="2"/>
  <c r="L153" i="2"/>
  <c r="L145" i="2"/>
  <c r="L137" i="2"/>
  <c r="L129" i="2"/>
  <c r="L121" i="2"/>
  <c r="L113" i="2"/>
  <c r="L105" i="2"/>
  <c r="L97" i="2"/>
  <c r="L89" i="2"/>
  <c r="L81" i="2"/>
  <c r="L73" i="2"/>
  <c r="L65" i="2"/>
  <c r="L57" i="2"/>
  <c r="L49" i="2"/>
  <c r="L41" i="2"/>
  <c r="L33" i="2"/>
  <c r="L25" i="2"/>
  <c r="L17" i="2"/>
  <c r="N212" i="1"/>
  <c r="N204" i="1"/>
  <c r="N196" i="1"/>
  <c r="N188" i="1"/>
  <c r="N180" i="1"/>
  <c r="N172" i="1"/>
  <c r="N164" i="1"/>
  <c r="N156" i="1"/>
  <c r="N148" i="1"/>
  <c r="N140" i="1"/>
  <c r="N132" i="1"/>
  <c r="N124" i="1"/>
  <c r="N116" i="1"/>
  <c r="N108" i="1"/>
  <c r="N100" i="1"/>
  <c r="N92" i="1"/>
  <c r="N84" i="1"/>
  <c r="N76" i="1"/>
  <c r="N68" i="1"/>
  <c r="N60" i="1"/>
  <c r="N52" i="1"/>
  <c r="N44" i="1"/>
  <c r="N36" i="1"/>
  <c r="N28" i="1"/>
  <c r="N20" i="1"/>
  <c r="N12" i="1"/>
  <c r="N227" i="1"/>
  <c r="N219" i="1"/>
  <c r="L228" i="2"/>
  <c r="L220" i="2"/>
  <c r="L211" i="2"/>
  <c r="L203" i="2"/>
  <c r="L195" i="2"/>
  <c r="L187" i="2"/>
  <c r="L179" i="2"/>
  <c r="L171" i="2"/>
  <c r="L163" i="2"/>
  <c r="L155" i="2"/>
  <c r="L147" i="2"/>
  <c r="L139" i="2"/>
  <c r="L131" i="2"/>
  <c r="L123" i="2"/>
  <c r="L115" i="2"/>
  <c r="L107" i="2"/>
  <c r="L99" i="2"/>
  <c r="L91" i="2"/>
  <c r="L83" i="2"/>
  <c r="L75" i="2"/>
  <c r="L67" i="2"/>
  <c r="L59" i="2"/>
  <c r="L51" i="2"/>
  <c r="L43" i="2"/>
  <c r="L35" i="2"/>
  <c r="L27" i="2"/>
  <c r="L19" i="2"/>
  <c r="N210" i="1"/>
  <c r="N202" i="1"/>
  <c r="N194" i="1"/>
  <c r="N186" i="1"/>
  <c r="N178" i="1"/>
  <c r="N170" i="1"/>
  <c r="N162" i="1"/>
  <c r="N154" i="1"/>
  <c r="N146" i="1"/>
  <c r="N138" i="1"/>
  <c r="N130" i="1"/>
  <c r="N122" i="1"/>
  <c r="N114" i="1"/>
  <c r="N106" i="1"/>
  <c r="N98" i="1"/>
  <c r="N90" i="1"/>
  <c r="N82" i="1"/>
  <c r="N74" i="1"/>
  <c r="N66" i="1"/>
  <c r="N58" i="1"/>
  <c r="N50" i="1"/>
  <c r="N42" i="1"/>
  <c r="N34" i="1"/>
  <c r="N26" i="1"/>
  <c r="N18" i="1"/>
  <c r="N221" i="1"/>
  <c r="L221" i="2"/>
  <c r="L212" i="2"/>
  <c r="L204" i="2"/>
  <c r="L196" i="2"/>
  <c r="L188" i="2"/>
  <c r="L180" i="2"/>
  <c r="L172" i="2"/>
  <c r="L164" i="2"/>
  <c r="L156" i="2"/>
  <c r="L148" i="2"/>
  <c r="L140" i="2"/>
  <c r="L132" i="2"/>
  <c r="L124" i="2"/>
  <c r="L116" i="2"/>
  <c r="L108" i="2"/>
  <c r="L100" i="2"/>
  <c r="L92" i="2"/>
  <c r="L84" i="2"/>
  <c r="L76" i="2"/>
  <c r="L68" i="2"/>
  <c r="L60" i="2"/>
  <c r="L52" i="2"/>
  <c r="L44" i="2"/>
  <c r="L36" i="2"/>
  <c r="L28" i="2"/>
  <c r="L20" i="2"/>
  <c r="L12" i="2"/>
  <c r="N209" i="1"/>
  <c r="N201" i="1"/>
  <c r="N193" i="1"/>
  <c r="N185" i="1"/>
  <c r="N177" i="1"/>
  <c r="N169" i="1"/>
  <c r="N161" i="1"/>
  <c r="N153" i="1"/>
  <c r="N145" i="1"/>
  <c r="N137" i="1"/>
  <c r="N129" i="1"/>
  <c r="N121" i="1"/>
  <c r="N113" i="1"/>
  <c r="N105" i="1"/>
  <c r="N97" i="1"/>
  <c r="N89" i="1"/>
  <c r="N81" i="1"/>
  <c r="N73" i="1"/>
  <c r="N65" i="1"/>
  <c r="N57" i="1"/>
  <c r="N49" i="1"/>
  <c r="N41" i="1"/>
  <c r="N33" i="1"/>
  <c r="N25" i="1"/>
  <c r="N17" i="1"/>
  <c r="N222" i="1"/>
  <c r="N214" i="1"/>
  <c r="L186" i="2"/>
  <c r="L122" i="2"/>
  <c r="L58" i="2"/>
  <c r="N163" i="1"/>
  <c r="N99" i="1"/>
  <c r="N35" i="1"/>
  <c r="L194" i="2"/>
  <c r="L130" i="2"/>
  <c r="L66" i="2"/>
  <c r="N155" i="1"/>
  <c r="N91" i="1"/>
  <c r="N27" i="1"/>
  <c r="N220" i="1"/>
  <c r="N59" i="1"/>
  <c r="L202" i="2"/>
  <c r="L138" i="2"/>
  <c r="L74" i="2"/>
  <c r="N211" i="1"/>
  <c r="N147" i="1"/>
  <c r="N83" i="1"/>
  <c r="N19" i="1"/>
  <c r="L210" i="2"/>
  <c r="L146" i="2"/>
  <c r="L82" i="2"/>
  <c r="L18" i="2"/>
  <c r="N203" i="1"/>
  <c r="N139" i="1"/>
  <c r="N75" i="1"/>
  <c r="N11" i="1"/>
  <c r="L227" i="2"/>
  <c r="L162" i="2"/>
  <c r="L98" i="2"/>
  <c r="N187" i="1"/>
  <c r="L219" i="2"/>
  <c r="L154" i="2"/>
  <c r="L90" i="2"/>
  <c r="L26" i="2"/>
  <c r="N195" i="1"/>
  <c r="N131" i="1"/>
  <c r="N67" i="1"/>
  <c r="L34" i="2"/>
  <c r="L170" i="2"/>
  <c r="L106" i="2"/>
  <c r="L42" i="2"/>
  <c r="N179" i="1"/>
  <c r="N115" i="1"/>
  <c r="N51" i="1"/>
  <c r="L178" i="2"/>
  <c r="L114" i="2"/>
  <c r="L50" i="2"/>
  <c r="N171" i="1"/>
  <c r="N107" i="1"/>
  <c r="N43" i="1"/>
  <c r="N123" i="1"/>
  <c r="M223" i="2" l="1"/>
  <c r="M215" i="2"/>
  <c r="M206" i="2"/>
  <c r="M198" i="2"/>
  <c r="M190" i="2"/>
  <c r="M182" i="2"/>
  <c r="M174" i="2"/>
  <c r="M166" i="2"/>
  <c r="M158" i="2"/>
  <c r="M150" i="2"/>
  <c r="M142" i="2"/>
  <c r="M134" i="2"/>
  <c r="M126" i="2"/>
  <c r="M118" i="2"/>
  <c r="M110" i="2"/>
  <c r="M102" i="2"/>
  <c r="M94" i="2"/>
  <c r="M86" i="2"/>
  <c r="M78" i="2"/>
  <c r="M70" i="2"/>
  <c r="M62" i="2"/>
  <c r="M54" i="2"/>
  <c r="M46" i="2"/>
  <c r="M38" i="2"/>
  <c r="M30" i="2"/>
  <c r="M22" i="2"/>
  <c r="M14" i="2"/>
  <c r="O216" i="1"/>
  <c r="O211" i="1"/>
  <c r="O209" i="1"/>
  <c r="O207" i="1"/>
  <c r="O205" i="1"/>
  <c r="O203" i="1"/>
  <c r="O201" i="1"/>
  <c r="O199" i="1"/>
  <c r="O197" i="1"/>
  <c r="O195" i="1"/>
  <c r="O193" i="1"/>
  <c r="O191" i="1"/>
  <c r="O189" i="1"/>
  <c r="O187" i="1"/>
  <c r="O185" i="1"/>
  <c r="O183" i="1"/>
  <c r="O181" i="1"/>
  <c r="O179" i="1"/>
  <c r="O177" i="1"/>
  <c r="O175" i="1"/>
  <c r="O173" i="1"/>
  <c r="O171" i="1"/>
  <c r="O169" i="1"/>
  <c r="O167" i="1"/>
  <c r="O165" i="1"/>
  <c r="O163" i="1"/>
  <c r="O161" i="1"/>
  <c r="O159" i="1"/>
  <c r="O157" i="1"/>
  <c r="O155" i="1"/>
  <c r="O153" i="1"/>
  <c r="O151" i="1"/>
  <c r="O149" i="1"/>
  <c r="O147" i="1"/>
  <c r="O145" i="1"/>
  <c r="O143" i="1"/>
  <c r="O141" i="1"/>
  <c r="O139" i="1"/>
  <c r="O137" i="1"/>
  <c r="O135" i="1"/>
  <c r="O133" i="1"/>
  <c r="O131" i="1"/>
  <c r="O129" i="1"/>
  <c r="O127" i="1"/>
  <c r="O125" i="1"/>
  <c r="O123" i="1"/>
  <c r="O121" i="1"/>
  <c r="O119" i="1"/>
  <c r="O117" i="1"/>
  <c r="O115" i="1"/>
  <c r="O113" i="1"/>
  <c r="O111" i="1"/>
  <c r="O109" i="1"/>
  <c r="O107" i="1"/>
  <c r="O105" i="1"/>
  <c r="O103" i="1"/>
  <c r="O101" i="1"/>
  <c r="O99" i="1"/>
  <c r="O97" i="1"/>
  <c r="O95" i="1"/>
  <c r="O93" i="1"/>
  <c r="O91" i="1"/>
  <c r="O89" i="1"/>
  <c r="O87" i="1"/>
  <c r="O85" i="1"/>
  <c r="O83" i="1"/>
  <c r="O81" i="1"/>
  <c r="O79" i="1"/>
  <c r="O77" i="1"/>
  <c r="O75" i="1"/>
  <c r="O73" i="1"/>
  <c r="O71" i="1"/>
  <c r="O69" i="1"/>
  <c r="O67" i="1"/>
  <c r="O65" i="1"/>
  <c r="O63" i="1"/>
  <c r="O61" i="1"/>
  <c r="O59" i="1"/>
  <c r="O57" i="1"/>
  <c r="O55" i="1"/>
  <c r="O53" i="1"/>
  <c r="O51" i="1"/>
  <c r="O49" i="1"/>
  <c r="O47" i="1"/>
  <c r="O45" i="1"/>
  <c r="O43" i="1"/>
  <c r="O41" i="1"/>
  <c r="O39" i="1"/>
  <c r="O37" i="1"/>
  <c r="O35" i="1"/>
  <c r="O33" i="1"/>
  <c r="O31" i="1"/>
  <c r="O29" i="1"/>
  <c r="O27" i="1"/>
  <c r="O25" i="1"/>
  <c r="O23" i="1"/>
  <c r="O21" i="1"/>
  <c r="O19" i="1"/>
  <c r="O17" i="1"/>
  <c r="O15" i="1"/>
  <c r="O13" i="1"/>
  <c r="O11" i="1"/>
  <c r="M224" i="2"/>
  <c r="M216" i="2"/>
  <c r="M207" i="2"/>
  <c r="M199" i="2"/>
  <c r="M191" i="2"/>
  <c r="M183" i="2"/>
  <c r="M175" i="2"/>
  <c r="M167" i="2"/>
  <c r="M159" i="2"/>
  <c r="M151" i="2"/>
  <c r="M143" i="2"/>
  <c r="M135" i="2"/>
  <c r="M127" i="2"/>
  <c r="M119" i="2"/>
  <c r="M111" i="2"/>
  <c r="M103" i="2"/>
  <c r="M95" i="2"/>
  <c r="M87" i="2"/>
  <c r="M79" i="2"/>
  <c r="M71" i="2"/>
  <c r="M63" i="2"/>
  <c r="M55" i="2"/>
  <c r="M47" i="2"/>
  <c r="M39" i="2"/>
  <c r="M31" i="2"/>
  <c r="M23" i="2"/>
  <c r="M15" i="2"/>
  <c r="O225" i="1"/>
  <c r="M225" i="2"/>
  <c r="M217" i="2"/>
  <c r="M208" i="2"/>
  <c r="M200" i="2"/>
  <c r="M192" i="2"/>
  <c r="M184" i="2"/>
  <c r="M176" i="2"/>
  <c r="M168" i="2"/>
  <c r="M160" i="2"/>
  <c r="M152" i="2"/>
  <c r="M144" i="2"/>
  <c r="M136" i="2"/>
  <c r="M128" i="2"/>
  <c r="M120" i="2"/>
  <c r="M112" i="2"/>
  <c r="M104" i="2"/>
  <c r="M96" i="2"/>
  <c r="M88" i="2"/>
  <c r="M80" i="2"/>
  <c r="M72" i="2"/>
  <c r="M64" i="2"/>
  <c r="M56" i="2"/>
  <c r="M48" i="2"/>
  <c r="M40" i="2"/>
  <c r="M32" i="2"/>
  <c r="M24" i="2"/>
  <c r="M16" i="2"/>
  <c r="O226" i="1"/>
  <c r="O218" i="1"/>
  <c r="M226" i="2"/>
  <c r="M218" i="2"/>
  <c r="M209" i="2"/>
  <c r="M201" i="2"/>
  <c r="M193" i="2"/>
  <c r="M185" i="2"/>
  <c r="M177" i="2"/>
  <c r="M169" i="2"/>
  <c r="M161" i="2"/>
  <c r="M153" i="2"/>
  <c r="M145" i="2"/>
  <c r="M137" i="2"/>
  <c r="M129" i="2"/>
  <c r="M121" i="2"/>
  <c r="M113" i="2"/>
  <c r="M105" i="2"/>
  <c r="M97" i="2"/>
  <c r="M89" i="2"/>
  <c r="M81" i="2"/>
  <c r="M73" i="2"/>
  <c r="M65" i="2"/>
  <c r="M57" i="2"/>
  <c r="M49" i="2"/>
  <c r="M41" i="2"/>
  <c r="M33" i="2"/>
  <c r="M25" i="2"/>
  <c r="M17" i="2"/>
  <c r="O227" i="1"/>
  <c r="O219" i="1"/>
  <c r="M227" i="2"/>
  <c r="M219" i="2"/>
  <c r="M210" i="2"/>
  <c r="M202" i="2"/>
  <c r="M194" i="2"/>
  <c r="M186" i="2"/>
  <c r="M178" i="2"/>
  <c r="M170" i="2"/>
  <c r="M162" i="2"/>
  <c r="M154" i="2"/>
  <c r="M146" i="2"/>
  <c r="M138" i="2"/>
  <c r="M130" i="2"/>
  <c r="M122" i="2"/>
  <c r="M114" i="2"/>
  <c r="M106" i="2"/>
  <c r="M98" i="2"/>
  <c r="M90" i="2"/>
  <c r="M82" i="2"/>
  <c r="M74" i="2"/>
  <c r="M66" i="2"/>
  <c r="M58" i="2"/>
  <c r="M50" i="2"/>
  <c r="M42" i="2"/>
  <c r="M34" i="2"/>
  <c r="M26" i="2"/>
  <c r="M18" i="2"/>
  <c r="O220" i="1"/>
  <c r="O212" i="1"/>
  <c r="O210" i="1"/>
  <c r="O208" i="1"/>
  <c r="O206" i="1"/>
  <c r="O204" i="1"/>
  <c r="O202" i="1"/>
  <c r="O200" i="1"/>
  <c r="O198" i="1"/>
  <c r="O196" i="1"/>
  <c r="O194" i="1"/>
  <c r="O192" i="1"/>
  <c r="O190" i="1"/>
  <c r="O188" i="1"/>
  <c r="O186" i="1"/>
  <c r="O184" i="1"/>
  <c r="O182" i="1"/>
  <c r="O180" i="1"/>
  <c r="O178" i="1"/>
  <c r="O176" i="1"/>
  <c r="O174" i="1"/>
  <c r="O172" i="1"/>
  <c r="O170" i="1"/>
  <c r="O168" i="1"/>
  <c r="O166" i="1"/>
  <c r="O164" i="1"/>
  <c r="O162" i="1"/>
  <c r="O160" i="1"/>
  <c r="O158" i="1"/>
  <c r="O156" i="1"/>
  <c r="O154" i="1"/>
  <c r="O152" i="1"/>
  <c r="O150" i="1"/>
  <c r="O148" i="1"/>
  <c r="O146" i="1"/>
  <c r="O144" i="1"/>
  <c r="O142" i="1"/>
  <c r="O140" i="1"/>
  <c r="O138" i="1"/>
  <c r="O136" i="1"/>
  <c r="O134" i="1"/>
  <c r="O132" i="1"/>
  <c r="O130" i="1"/>
  <c r="O128" i="1"/>
  <c r="O126" i="1"/>
  <c r="O124" i="1"/>
  <c r="O122" i="1"/>
  <c r="O120" i="1"/>
  <c r="O118" i="1"/>
  <c r="O116" i="1"/>
  <c r="O114" i="1"/>
  <c r="O112" i="1"/>
  <c r="O110" i="1"/>
  <c r="O108" i="1"/>
  <c r="O106" i="1"/>
  <c r="O104" i="1"/>
  <c r="O102" i="1"/>
  <c r="O100" i="1"/>
  <c r="O98" i="1"/>
  <c r="O96" i="1"/>
  <c r="O94" i="1"/>
  <c r="O92" i="1"/>
  <c r="O90" i="1"/>
  <c r="O88" i="1"/>
  <c r="O86" i="1"/>
  <c r="O84" i="1"/>
  <c r="O82" i="1"/>
  <c r="O80" i="1"/>
  <c r="O78" i="1"/>
  <c r="O76" i="1"/>
  <c r="O74" i="1"/>
  <c r="O72" i="1"/>
  <c r="O70" i="1"/>
  <c r="O68" i="1"/>
  <c r="O66" i="1"/>
  <c r="O64" i="1"/>
  <c r="O62" i="1"/>
  <c r="O60" i="1"/>
  <c r="O58" i="1"/>
  <c r="O56" i="1"/>
  <c r="O54" i="1"/>
  <c r="O52" i="1"/>
  <c r="O50" i="1"/>
  <c r="O48" i="1"/>
  <c r="O46" i="1"/>
  <c r="O44" i="1"/>
  <c r="O42" i="1"/>
  <c r="O40" i="1"/>
  <c r="O38" i="1"/>
  <c r="O36" i="1"/>
  <c r="O34" i="1"/>
  <c r="O32" i="1"/>
  <c r="O30" i="1"/>
  <c r="O28" i="1"/>
  <c r="O26" i="1"/>
  <c r="O24" i="1"/>
  <c r="O22" i="1"/>
  <c r="O20" i="1"/>
  <c r="O18" i="1"/>
  <c r="O16" i="1"/>
  <c r="O14" i="1"/>
  <c r="O12" i="1"/>
  <c r="M221" i="2"/>
  <c r="M212" i="2"/>
  <c r="M204" i="2"/>
  <c r="M196" i="2"/>
  <c r="M188" i="2"/>
  <c r="M180" i="2"/>
  <c r="M172" i="2"/>
  <c r="M164" i="2"/>
  <c r="M156" i="2"/>
  <c r="M148" i="2"/>
  <c r="M140" i="2"/>
  <c r="M132" i="2"/>
  <c r="M124" i="2"/>
  <c r="M116" i="2"/>
  <c r="M108" i="2"/>
  <c r="M100" i="2"/>
  <c r="M92" i="2"/>
  <c r="M84" i="2"/>
  <c r="M76" i="2"/>
  <c r="M68" i="2"/>
  <c r="M60" i="2"/>
  <c r="M52" i="2"/>
  <c r="M44" i="2"/>
  <c r="M36" i="2"/>
  <c r="M28" i="2"/>
  <c r="M20" i="2"/>
  <c r="M12" i="2"/>
  <c r="O222" i="1"/>
  <c r="O214" i="1"/>
  <c r="M222" i="2"/>
  <c r="M213" i="2"/>
  <c r="M205" i="2"/>
  <c r="M197" i="2"/>
  <c r="M189" i="2"/>
  <c r="M181" i="2"/>
  <c r="M173" i="2"/>
  <c r="M165" i="2"/>
  <c r="M157" i="2"/>
  <c r="M149" i="2"/>
  <c r="M141" i="2"/>
  <c r="M133" i="2"/>
  <c r="M125" i="2"/>
  <c r="M117" i="2"/>
  <c r="M109" i="2"/>
  <c r="M101" i="2"/>
  <c r="M93" i="2"/>
  <c r="M85" i="2"/>
  <c r="M77" i="2"/>
  <c r="M69" i="2"/>
  <c r="M61" i="2"/>
  <c r="M53" i="2"/>
  <c r="M45" i="2"/>
  <c r="M37" i="2"/>
  <c r="M29" i="2"/>
  <c r="M21" i="2"/>
  <c r="M13" i="2"/>
  <c r="O223" i="1"/>
  <c r="O215" i="1"/>
  <c r="M195" i="2"/>
  <c r="M131" i="2"/>
  <c r="M67" i="2"/>
  <c r="O221" i="1"/>
  <c r="M203" i="2"/>
  <c r="M139" i="2"/>
  <c r="M75" i="2"/>
  <c r="M171" i="2"/>
  <c r="M211" i="2"/>
  <c r="M147" i="2"/>
  <c r="M83" i="2"/>
  <c r="M19" i="2"/>
  <c r="M220" i="2"/>
  <c r="M155" i="2"/>
  <c r="M91" i="2"/>
  <c r="M27" i="2"/>
  <c r="M228" i="2"/>
  <c r="M163" i="2"/>
  <c r="M99" i="2"/>
  <c r="M35" i="2"/>
  <c r="M107" i="2"/>
  <c r="M179" i="2"/>
  <c r="M115" i="2"/>
  <c r="M51" i="2"/>
  <c r="M187" i="2"/>
  <c r="M123" i="2"/>
  <c r="M59" i="2"/>
  <c r="M43" i="2"/>
  <c r="N224" i="2" l="1"/>
  <c r="N216" i="2"/>
  <c r="N207" i="2"/>
  <c r="N199" i="2"/>
  <c r="N191" i="2"/>
  <c r="N183" i="2"/>
  <c r="N175" i="2"/>
  <c r="N167" i="2"/>
  <c r="N159" i="2"/>
  <c r="N151" i="2"/>
  <c r="N143" i="2"/>
  <c r="N135" i="2"/>
  <c r="N127" i="2"/>
  <c r="N119" i="2"/>
  <c r="N111" i="2"/>
  <c r="N103" i="2"/>
  <c r="N95" i="2"/>
  <c r="N87" i="2"/>
  <c r="N79" i="2"/>
  <c r="N71" i="2"/>
  <c r="N63" i="2"/>
  <c r="N55" i="2"/>
  <c r="N47" i="2"/>
  <c r="N39" i="2"/>
  <c r="N31" i="2"/>
  <c r="N23" i="2"/>
  <c r="N15" i="2"/>
  <c r="P206" i="1"/>
  <c r="P198" i="1"/>
  <c r="P190" i="1"/>
  <c r="P182" i="1"/>
  <c r="P174" i="1"/>
  <c r="P166" i="1"/>
  <c r="P158" i="1"/>
  <c r="P150" i="1"/>
  <c r="P142" i="1"/>
  <c r="P134" i="1"/>
  <c r="P126" i="1"/>
  <c r="P118" i="1"/>
  <c r="P110" i="1"/>
  <c r="P102" i="1"/>
  <c r="P94" i="1"/>
  <c r="P86" i="1"/>
  <c r="P78" i="1"/>
  <c r="P70" i="1"/>
  <c r="P62" i="1"/>
  <c r="P54" i="1"/>
  <c r="P46" i="1"/>
  <c r="P38" i="1"/>
  <c r="P30" i="1"/>
  <c r="P22" i="1"/>
  <c r="P14" i="1"/>
  <c r="P225" i="1"/>
  <c r="N225" i="2"/>
  <c r="N217" i="2"/>
  <c r="N208" i="2"/>
  <c r="N200" i="2"/>
  <c r="N192" i="2"/>
  <c r="N184" i="2"/>
  <c r="N176" i="2"/>
  <c r="N168" i="2"/>
  <c r="N160" i="2"/>
  <c r="N152" i="2"/>
  <c r="N144" i="2"/>
  <c r="N136" i="2"/>
  <c r="N128" i="2"/>
  <c r="N120" i="2"/>
  <c r="N112" i="2"/>
  <c r="N104" i="2"/>
  <c r="N96" i="2"/>
  <c r="N88" i="2"/>
  <c r="N80" i="2"/>
  <c r="N72" i="2"/>
  <c r="N64" i="2"/>
  <c r="N56" i="2"/>
  <c r="N48" i="2"/>
  <c r="N40" i="2"/>
  <c r="N32" i="2"/>
  <c r="N24" i="2"/>
  <c r="N16" i="2"/>
  <c r="P205" i="1"/>
  <c r="P197" i="1"/>
  <c r="P189" i="1"/>
  <c r="P181" i="1"/>
  <c r="P173" i="1"/>
  <c r="P165" i="1"/>
  <c r="P157" i="1"/>
  <c r="P149" i="1"/>
  <c r="P141" i="1"/>
  <c r="P133" i="1"/>
  <c r="P125" i="1"/>
  <c r="P117" i="1"/>
  <c r="P109" i="1"/>
  <c r="P101" i="1"/>
  <c r="P93" i="1"/>
  <c r="P85" i="1"/>
  <c r="P77" i="1"/>
  <c r="P69" i="1"/>
  <c r="P61" i="1"/>
  <c r="P53" i="1"/>
  <c r="P45" i="1"/>
  <c r="P37" i="1"/>
  <c r="P29" i="1"/>
  <c r="P21" i="1"/>
  <c r="P13" i="1"/>
  <c r="P226" i="1"/>
  <c r="P218" i="1"/>
  <c r="N226" i="2"/>
  <c r="N218" i="2"/>
  <c r="N209" i="2"/>
  <c r="N201" i="2"/>
  <c r="N193" i="2"/>
  <c r="N185" i="2"/>
  <c r="N177" i="2"/>
  <c r="N169" i="2"/>
  <c r="N161" i="2"/>
  <c r="N153" i="2"/>
  <c r="N145" i="2"/>
  <c r="N137" i="2"/>
  <c r="N129" i="2"/>
  <c r="N121" i="2"/>
  <c r="N113" i="2"/>
  <c r="N105" i="2"/>
  <c r="N97" i="2"/>
  <c r="N89" i="2"/>
  <c r="N81" i="2"/>
  <c r="N73" i="2"/>
  <c r="N65" i="2"/>
  <c r="N57" i="2"/>
  <c r="N49" i="2"/>
  <c r="N41" i="2"/>
  <c r="N33" i="2"/>
  <c r="N25" i="2"/>
  <c r="N17" i="2"/>
  <c r="P212" i="1"/>
  <c r="P204" i="1"/>
  <c r="P196" i="1"/>
  <c r="P188" i="1"/>
  <c r="P180" i="1"/>
  <c r="P172" i="1"/>
  <c r="P164" i="1"/>
  <c r="P156" i="1"/>
  <c r="P148" i="1"/>
  <c r="P140" i="1"/>
  <c r="P132" i="1"/>
  <c r="P124" i="1"/>
  <c r="P116" i="1"/>
  <c r="P108" i="1"/>
  <c r="P100" i="1"/>
  <c r="P92" i="1"/>
  <c r="P84" i="1"/>
  <c r="P76" i="1"/>
  <c r="P68" i="1"/>
  <c r="P60" i="1"/>
  <c r="P52" i="1"/>
  <c r="P44" i="1"/>
  <c r="P36" i="1"/>
  <c r="P28" i="1"/>
  <c r="P20" i="1"/>
  <c r="P12" i="1"/>
  <c r="P227" i="1"/>
  <c r="P219" i="1"/>
  <c r="N227" i="2"/>
  <c r="N219" i="2"/>
  <c r="N210" i="2"/>
  <c r="N202" i="2"/>
  <c r="N194" i="2"/>
  <c r="N186" i="2"/>
  <c r="N178" i="2"/>
  <c r="N170" i="2"/>
  <c r="N162" i="2"/>
  <c r="N154" i="2"/>
  <c r="N146" i="2"/>
  <c r="N138" i="2"/>
  <c r="N130" i="2"/>
  <c r="N122" i="2"/>
  <c r="N114" i="2"/>
  <c r="N106" i="2"/>
  <c r="N98" i="2"/>
  <c r="N90" i="2"/>
  <c r="N82" i="2"/>
  <c r="N74" i="2"/>
  <c r="N66" i="2"/>
  <c r="N58" i="2"/>
  <c r="N50" i="2"/>
  <c r="N42" i="2"/>
  <c r="N34" i="2"/>
  <c r="N26" i="2"/>
  <c r="N18" i="2"/>
  <c r="P211" i="1"/>
  <c r="P203" i="1"/>
  <c r="P195" i="1"/>
  <c r="P187" i="1"/>
  <c r="P179" i="1"/>
  <c r="P171" i="1"/>
  <c r="P163" i="1"/>
  <c r="P155" i="1"/>
  <c r="P147" i="1"/>
  <c r="P139" i="1"/>
  <c r="P131" i="1"/>
  <c r="P123" i="1"/>
  <c r="P115" i="1"/>
  <c r="P107" i="1"/>
  <c r="P99" i="1"/>
  <c r="P91" i="1"/>
  <c r="P83" i="1"/>
  <c r="P75" i="1"/>
  <c r="P67" i="1"/>
  <c r="P59" i="1"/>
  <c r="P51" i="1"/>
  <c r="P43" i="1"/>
  <c r="P35" i="1"/>
  <c r="P27" i="1"/>
  <c r="P19" i="1"/>
  <c r="P11" i="1"/>
  <c r="P220" i="1"/>
  <c r="N228" i="2"/>
  <c r="N220" i="2"/>
  <c r="N211" i="2"/>
  <c r="N203" i="2"/>
  <c r="N195" i="2"/>
  <c r="N187" i="2"/>
  <c r="N179" i="2"/>
  <c r="N171" i="2"/>
  <c r="N163" i="2"/>
  <c r="N155" i="2"/>
  <c r="N147" i="2"/>
  <c r="N139" i="2"/>
  <c r="N131" i="2"/>
  <c r="N123" i="2"/>
  <c r="N115" i="2"/>
  <c r="N107" i="2"/>
  <c r="N99" i="2"/>
  <c r="N91" i="2"/>
  <c r="N83" i="2"/>
  <c r="N75" i="2"/>
  <c r="N67" i="2"/>
  <c r="N59" i="2"/>
  <c r="N51" i="2"/>
  <c r="N43" i="2"/>
  <c r="N35" i="2"/>
  <c r="N27" i="2"/>
  <c r="N19" i="2"/>
  <c r="P210" i="1"/>
  <c r="P202" i="1"/>
  <c r="P194" i="1"/>
  <c r="P186" i="1"/>
  <c r="P178" i="1"/>
  <c r="P170" i="1"/>
  <c r="P162" i="1"/>
  <c r="P154" i="1"/>
  <c r="P146" i="1"/>
  <c r="P138" i="1"/>
  <c r="P130" i="1"/>
  <c r="P122" i="1"/>
  <c r="P114" i="1"/>
  <c r="P106" i="1"/>
  <c r="P98" i="1"/>
  <c r="P90" i="1"/>
  <c r="P82" i="1"/>
  <c r="P74" i="1"/>
  <c r="P66" i="1"/>
  <c r="P58" i="1"/>
  <c r="P50" i="1"/>
  <c r="P42" i="1"/>
  <c r="P34" i="1"/>
  <c r="P26" i="1"/>
  <c r="P18" i="1"/>
  <c r="P221" i="1"/>
  <c r="N222" i="2"/>
  <c r="N213" i="2"/>
  <c r="N205" i="2"/>
  <c r="N197" i="2"/>
  <c r="N189" i="2"/>
  <c r="N181" i="2"/>
  <c r="N173" i="2"/>
  <c r="N165" i="2"/>
  <c r="N157" i="2"/>
  <c r="N149" i="2"/>
  <c r="N141" i="2"/>
  <c r="N133" i="2"/>
  <c r="N125" i="2"/>
  <c r="N117" i="2"/>
  <c r="N109" i="2"/>
  <c r="N101" i="2"/>
  <c r="N93" i="2"/>
  <c r="N85" i="2"/>
  <c r="N77" i="2"/>
  <c r="N69" i="2"/>
  <c r="N61" i="2"/>
  <c r="N53" i="2"/>
  <c r="N45" i="2"/>
  <c r="N37" i="2"/>
  <c r="N29" i="2"/>
  <c r="N21" i="2"/>
  <c r="N13" i="2"/>
  <c r="P208" i="1"/>
  <c r="P200" i="1"/>
  <c r="P192" i="1"/>
  <c r="P184" i="1"/>
  <c r="P176" i="1"/>
  <c r="P168" i="1"/>
  <c r="P160" i="1"/>
  <c r="P152" i="1"/>
  <c r="P144" i="1"/>
  <c r="P136" i="1"/>
  <c r="P128" i="1"/>
  <c r="P120" i="1"/>
  <c r="P112" i="1"/>
  <c r="P104" i="1"/>
  <c r="P96" i="1"/>
  <c r="P88" i="1"/>
  <c r="P80" i="1"/>
  <c r="P72" i="1"/>
  <c r="P64" i="1"/>
  <c r="P56" i="1"/>
  <c r="P48" i="1"/>
  <c r="P40" i="1"/>
  <c r="P32" i="1"/>
  <c r="P24" i="1"/>
  <c r="P16" i="1"/>
  <c r="P223" i="1"/>
  <c r="P215" i="1"/>
  <c r="N223" i="2"/>
  <c r="N215" i="2"/>
  <c r="N206" i="2"/>
  <c r="N198" i="2"/>
  <c r="N190" i="2"/>
  <c r="N182" i="2"/>
  <c r="N174" i="2"/>
  <c r="N166" i="2"/>
  <c r="N158" i="2"/>
  <c r="N150" i="2"/>
  <c r="N142" i="2"/>
  <c r="N134" i="2"/>
  <c r="N126" i="2"/>
  <c r="N118" i="2"/>
  <c r="N110" i="2"/>
  <c r="N102" i="2"/>
  <c r="N94" i="2"/>
  <c r="N86" i="2"/>
  <c r="N78" i="2"/>
  <c r="N70" i="2"/>
  <c r="N62" i="2"/>
  <c r="N54" i="2"/>
  <c r="N46" i="2"/>
  <c r="N38" i="2"/>
  <c r="N30" i="2"/>
  <c r="N22" i="2"/>
  <c r="N14" i="2"/>
  <c r="P207" i="1"/>
  <c r="P199" i="1"/>
  <c r="P191" i="1"/>
  <c r="P183" i="1"/>
  <c r="P175" i="1"/>
  <c r="P167" i="1"/>
  <c r="P159" i="1"/>
  <c r="P151" i="1"/>
  <c r="P143" i="1"/>
  <c r="P135" i="1"/>
  <c r="P127" i="1"/>
  <c r="P119" i="1"/>
  <c r="P111" i="1"/>
  <c r="P103" i="1"/>
  <c r="P95" i="1"/>
  <c r="P87" i="1"/>
  <c r="P79" i="1"/>
  <c r="P71" i="1"/>
  <c r="P63" i="1"/>
  <c r="P55" i="1"/>
  <c r="P47" i="1"/>
  <c r="P39" i="1"/>
  <c r="P31" i="1"/>
  <c r="P23" i="1"/>
  <c r="P15" i="1"/>
  <c r="P216" i="1"/>
  <c r="N204" i="2"/>
  <c r="N140" i="2"/>
  <c r="N76" i="2"/>
  <c r="N12" i="2"/>
  <c r="P153" i="1"/>
  <c r="P89" i="1"/>
  <c r="P25" i="1"/>
  <c r="P177" i="1"/>
  <c r="P214" i="1"/>
  <c r="N212" i="2"/>
  <c r="N148" i="2"/>
  <c r="N84" i="2"/>
  <c r="N20" i="2"/>
  <c r="P209" i="1"/>
  <c r="P145" i="1"/>
  <c r="P81" i="1"/>
  <c r="P17" i="1"/>
  <c r="N221" i="2"/>
  <c r="N156" i="2"/>
  <c r="N92" i="2"/>
  <c r="N28" i="2"/>
  <c r="P201" i="1"/>
  <c r="P137" i="1"/>
  <c r="P73" i="1"/>
  <c r="N116" i="2"/>
  <c r="P113" i="1"/>
  <c r="N164" i="2"/>
  <c r="N100" i="2"/>
  <c r="N36" i="2"/>
  <c r="P193" i="1"/>
  <c r="P129" i="1"/>
  <c r="P65" i="1"/>
  <c r="N172" i="2"/>
  <c r="N108" i="2"/>
  <c r="N44" i="2"/>
  <c r="P185" i="1"/>
  <c r="P121" i="1"/>
  <c r="P57" i="1"/>
  <c r="N180" i="2"/>
  <c r="N188" i="2"/>
  <c r="N124" i="2"/>
  <c r="N60" i="2"/>
  <c r="P169" i="1"/>
  <c r="P105" i="1"/>
  <c r="P41" i="1"/>
  <c r="N52" i="2"/>
  <c r="P49" i="1"/>
  <c r="N196" i="2"/>
  <c r="N132" i="2"/>
  <c r="N68" i="2"/>
  <c r="P161" i="1"/>
  <c r="P97" i="1"/>
  <c r="P33" i="1"/>
  <c r="P222" i="1"/>
  <c r="O225" i="2" l="1"/>
  <c r="O217" i="2"/>
  <c r="O208" i="2"/>
  <c r="O200" i="2"/>
  <c r="O192" i="2"/>
  <c r="O184" i="2"/>
  <c r="O176" i="2"/>
  <c r="O168" i="2"/>
  <c r="O160" i="2"/>
  <c r="O152" i="2"/>
  <c r="O144" i="2"/>
  <c r="O136" i="2"/>
  <c r="O128" i="2"/>
  <c r="O120" i="2"/>
  <c r="O112" i="2"/>
  <c r="O104" i="2"/>
  <c r="O96" i="2"/>
  <c r="O88" i="2"/>
  <c r="O80" i="2"/>
  <c r="O72" i="2"/>
  <c r="O64" i="2"/>
  <c r="O56" i="2"/>
  <c r="O48" i="2"/>
  <c r="O40" i="2"/>
  <c r="O32" i="2"/>
  <c r="O24" i="2"/>
  <c r="O16" i="2"/>
  <c r="Q226" i="1"/>
  <c r="Q218" i="1"/>
  <c r="O226" i="2"/>
  <c r="O218" i="2"/>
  <c r="O209" i="2"/>
  <c r="O201" i="2"/>
  <c r="O193" i="2"/>
  <c r="O185" i="2"/>
  <c r="O177" i="2"/>
  <c r="O169" i="2"/>
  <c r="O161" i="2"/>
  <c r="O153" i="2"/>
  <c r="O145" i="2"/>
  <c r="O137" i="2"/>
  <c r="O129" i="2"/>
  <c r="O121" i="2"/>
  <c r="O113" i="2"/>
  <c r="O105" i="2"/>
  <c r="O97" i="2"/>
  <c r="O89" i="2"/>
  <c r="O81" i="2"/>
  <c r="O73" i="2"/>
  <c r="O65" i="2"/>
  <c r="O57" i="2"/>
  <c r="O49" i="2"/>
  <c r="O41" i="2"/>
  <c r="O33" i="2"/>
  <c r="O25" i="2"/>
  <c r="O17" i="2"/>
  <c r="Q227" i="1"/>
  <c r="Q219" i="1"/>
  <c r="O227" i="2"/>
  <c r="O219" i="2"/>
  <c r="O210" i="2"/>
  <c r="O202" i="2"/>
  <c r="O194" i="2"/>
  <c r="O186" i="2"/>
  <c r="O178" i="2"/>
  <c r="O170" i="2"/>
  <c r="O162" i="2"/>
  <c r="O154" i="2"/>
  <c r="O146" i="2"/>
  <c r="O138" i="2"/>
  <c r="O130" i="2"/>
  <c r="O122" i="2"/>
  <c r="O114" i="2"/>
  <c r="O106" i="2"/>
  <c r="O98" i="2"/>
  <c r="O90" i="2"/>
  <c r="O82" i="2"/>
  <c r="O74" i="2"/>
  <c r="O66" i="2"/>
  <c r="O58" i="2"/>
  <c r="O50" i="2"/>
  <c r="O42" i="2"/>
  <c r="O34" i="2"/>
  <c r="O26" i="2"/>
  <c r="O18" i="2"/>
  <c r="Q220" i="1"/>
  <c r="O228" i="2"/>
  <c r="O220" i="2"/>
  <c r="O211" i="2"/>
  <c r="O203" i="2"/>
  <c r="O195" i="2"/>
  <c r="O187" i="2"/>
  <c r="O179" i="2"/>
  <c r="O171" i="2"/>
  <c r="O163" i="2"/>
  <c r="O155" i="2"/>
  <c r="O147" i="2"/>
  <c r="O139" i="2"/>
  <c r="O131" i="2"/>
  <c r="O123" i="2"/>
  <c r="O115" i="2"/>
  <c r="O107" i="2"/>
  <c r="O99" i="2"/>
  <c r="O91" i="2"/>
  <c r="O83" i="2"/>
  <c r="O75" i="2"/>
  <c r="O67" i="2"/>
  <c r="O59" i="2"/>
  <c r="O51" i="2"/>
  <c r="O43" i="2"/>
  <c r="O35" i="2"/>
  <c r="O27" i="2"/>
  <c r="O19" i="2"/>
  <c r="Q221" i="1"/>
  <c r="Q212" i="1"/>
  <c r="Q210" i="1"/>
  <c r="Q208" i="1"/>
  <c r="Q206" i="1"/>
  <c r="Q204" i="1"/>
  <c r="Q202" i="1"/>
  <c r="Q200" i="1"/>
  <c r="Q198" i="1"/>
  <c r="Q196" i="1"/>
  <c r="Q194" i="1"/>
  <c r="Q192" i="1"/>
  <c r="Q190" i="1"/>
  <c r="Q188" i="1"/>
  <c r="Q186" i="1"/>
  <c r="Q184" i="1"/>
  <c r="Q182" i="1"/>
  <c r="Q180" i="1"/>
  <c r="Q178" i="1"/>
  <c r="Q176" i="1"/>
  <c r="Q174" i="1"/>
  <c r="Q172" i="1"/>
  <c r="Q170" i="1"/>
  <c r="Q168" i="1"/>
  <c r="Q166" i="1"/>
  <c r="Q164" i="1"/>
  <c r="Q162" i="1"/>
  <c r="Q160" i="1"/>
  <c r="Q158" i="1"/>
  <c r="Q156" i="1"/>
  <c r="Q154" i="1"/>
  <c r="Q152" i="1"/>
  <c r="Q150" i="1"/>
  <c r="Q148" i="1"/>
  <c r="Q146" i="1"/>
  <c r="Q144" i="1"/>
  <c r="Q142" i="1"/>
  <c r="Q140" i="1"/>
  <c r="Q138" i="1"/>
  <c r="Q136" i="1"/>
  <c r="Q134" i="1"/>
  <c r="Q132" i="1"/>
  <c r="Q130" i="1"/>
  <c r="Q128" i="1"/>
  <c r="Q126" i="1"/>
  <c r="Q124" i="1"/>
  <c r="Q122" i="1"/>
  <c r="Q120" i="1"/>
  <c r="Q118" i="1"/>
  <c r="Q116" i="1"/>
  <c r="Q114" i="1"/>
  <c r="Q112" i="1"/>
  <c r="Q110" i="1"/>
  <c r="Q108" i="1"/>
  <c r="Q106" i="1"/>
  <c r="Q104" i="1"/>
  <c r="Q102" i="1"/>
  <c r="Q100" i="1"/>
  <c r="Q98" i="1"/>
  <c r="Q96" i="1"/>
  <c r="Q94" i="1"/>
  <c r="Q92" i="1"/>
  <c r="Q90" i="1"/>
  <c r="Q88" i="1"/>
  <c r="Q86" i="1"/>
  <c r="Q84" i="1"/>
  <c r="Q82" i="1"/>
  <c r="Q80" i="1"/>
  <c r="Q78" i="1"/>
  <c r="Q76" i="1"/>
  <c r="Q74" i="1"/>
  <c r="Q72" i="1"/>
  <c r="Q70" i="1"/>
  <c r="Q68" i="1"/>
  <c r="Q66" i="1"/>
  <c r="Q64" i="1"/>
  <c r="Q62" i="1"/>
  <c r="Q60" i="1"/>
  <c r="Q58" i="1"/>
  <c r="Q56" i="1"/>
  <c r="Q54" i="1"/>
  <c r="Q52" i="1"/>
  <c r="Q50" i="1"/>
  <c r="Q48" i="1"/>
  <c r="Q46" i="1"/>
  <c r="Q44" i="1"/>
  <c r="Q42" i="1"/>
  <c r="Q40" i="1"/>
  <c r="Q38" i="1"/>
  <c r="Q36" i="1"/>
  <c r="Q34" i="1"/>
  <c r="Q32" i="1"/>
  <c r="Q30" i="1"/>
  <c r="Q28" i="1"/>
  <c r="Q26" i="1"/>
  <c r="Q24" i="1"/>
  <c r="Q22" i="1"/>
  <c r="Q20" i="1"/>
  <c r="Q18" i="1"/>
  <c r="Q16" i="1"/>
  <c r="Q14" i="1"/>
  <c r="Q12" i="1"/>
  <c r="O221" i="2"/>
  <c r="O212" i="2"/>
  <c r="O204" i="2"/>
  <c r="O196" i="2"/>
  <c r="O188" i="2"/>
  <c r="O180" i="2"/>
  <c r="O172" i="2"/>
  <c r="O164" i="2"/>
  <c r="O156" i="2"/>
  <c r="O148" i="2"/>
  <c r="O140" i="2"/>
  <c r="O132" i="2"/>
  <c r="O124" i="2"/>
  <c r="O116" i="2"/>
  <c r="O108" i="2"/>
  <c r="O100" i="2"/>
  <c r="O92" i="2"/>
  <c r="O84" i="2"/>
  <c r="O76" i="2"/>
  <c r="O68" i="2"/>
  <c r="O60" i="2"/>
  <c r="O52" i="2"/>
  <c r="O44" i="2"/>
  <c r="O36" i="2"/>
  <c r="O28" i="2"/>
  <c r="O20" i="2"/>
  <c r="O12" i="2"/>
  <c r="Q222" i="1"/>
  <c r="Q214" i="1"/>
  <c r="O223" i="2"/>
  <c r="O215" i="2"/>
  <c r="O206" i="2"/>
  <c r="O198" i="2"/>
  <c r="O190" i="2"/>
  <c r="O182" i="2"/>
  <c r="O174" i="2"/>
  <c r="O166" i="2"/>
  <c r="O158" i="2"/>
  <c r="O150" i="2"/>
  <c r="O142" i="2"/>
  <c r="O134" i="2"/>
  <c r="O126" i="2"/>
  <c r="O118" i="2"/>
  <c r="O110" i="2"/>
  <c r="O102" i="2"/>
  <c r="O94" i="2"/>
  <c r="O86" i="2"/>
  <c r="O78" i="2"/>
  <c r="O70" i="2"/>
  <c r="O62" i="2"/>
  <c r="O54" i="2"/>
  <c r="O46" i="2"/>
  <c r="O38" i="2"/>
  <c r="O30" i="2"/>
  <c r="O22" i="2"/>
  <c r="O14" i="2"/>
  <c r="Q216" i="1"/>
  <c r="O224" i="2"/>
  <c r="O216" i="2"/>
  <c r="O207" i="2"/>
  <c r="O199" i="2"/>
  <c r="O191" i="2"/>
  <c r="O183" i="2"/>
  <c r="O175" i="2"/>
  <c r="O167" i="2"/>
  <c r="O159" i="2"/>
  <c r="O151" i="2"/>
  <c r="O143" i="2"/>
  <c r="O135" i="2"/>
  <c r="O127" i="2"/>
  <c r="O119" i="2"/>
  <c r="O111" i="2"/>
  <c r="O103" i="2"/>
  <c r="O95" i="2"/>
  <c r="O87" i="2"/>
  <c r="O79" i="2"/>
  <c r="O71" i="2"/>
  <c r="O63" i="2"/>
  <c r="O55" i="2"/>
  <c r="O47" i="2"/>
  <c r="O39" i="2"/>
  <c r="O31" i="2"/>
  <c r="O23" i="2"/>
  <c r="O15" i="2"/>
  <c r="Q225" i="1"/>
  <c r="Q211" i="1"/>
  <c r="Q209" i="1"/>
  <c r="Q207" i="1"/>
  <c r="Q205" i="1"/>
  <c r="Q203" i="1"/>
  <c r="Q201" i="1"/>
  <c r="Q199" i="1"/>
  <c r="Q197" i="1"/>
  <c r="Q195" i="1"/>
  <c r="Q193" i="1"/>
  <c r="Q191" i="1"/>
  <c r="Q189" i="1"/>
  <c r="Q187" i="1"/>
  <c r="Q185" i="1"/>
  <c r="Q183" i="1"/>
  <c r="Q181" i="1"/>
  <c r="Q179" i="1"/>
  <c r="Q177" i="1"/>
  <c r="Q175" i="1"/>
  <c r="Q173" i="1"/>
  <c r="Q171" i="1"/>
  <c r="Q169" i="1"/>
  <c r="Q167" i="1"/>
  <c r="Q165" i="1"/>
  <c r="Q163" i="1"/>
  <c r="Q161" i="1"/>
  <c r="Q159" i="1"/>
  <c r="Q157" i="1"/>
  <c r="Q155" i="1"/>
  <c r="Q153" i="1"/>
  <c r="Q151" i="1"/>
  <c r="Q149" i="1"/>
  <c r="Q147" i="1"/>
  <c r="Q145" i="1"/>
  <c r="Q143" i="1"/>
  <c r="Q141" i="1"/>
  <c r="Q139" i="1"/>
  <c r="Q137" i="1"/>
  <c r="Q135" i="1"/>
  <c r="Q133" i="1"/>
  <c r="Q131" i="1"/>
  <c r="Q129" i="1"/>
  <c r="Q127" i="1"/>
  <c r="Q125" i="1"/>
  <c r="Q123" i="1"/>
  <c r="Q121" i="1"/>
  <c r="Q119" i="1"/>
  <c r="Q117" i="1"/>
  <c r="Q115" i="1"/>
  <c r="Q113" i="1"/>
  <c r="Q111" i="1"/>
  <c r="Q109" i="1"/>
  <c r="Q107" i="1"/>
  <c r="Q105" i="1"/>
  <c r="Q103" i="1"/>
  <c r="Q101" i="1"/>
  <c r="Q99" i="1"/>
  <c r="Q97" i="1"/>
  <c r="Q95" i="1"/>
  <c r="Q93" i="1"/>
  <c r="Q91" i="1"/>
  <c r="Q89" i="1"/>
  <c r="Q87" i="1"/>
  <c r="Q85" i="1"/>
  <c r="Q83" i="1"/>
  <c r="Q81" i="1"/>
  <c r="Q79" i="1"/>
  <c r="Q77" i="1"/>
  <c r="Q75" i="1"/>
  <c r="Q73" i="1"/>
  <c r="Q71" i="1"/>
  <c r="Q69" i="1"/>
  <c r="Q67" i="1"/>
  <c r="Q65" i="1"/>
  <c r="Q63" i="1"/>
  <c r="Q61" i="1"/>
  <c r="Q59" i="1"/>
  <c r="Q57" i="1"/>
  <c r="Q55" i="1"/>
  <c r="Q53" i="1"/>
  <c r="Q51" i="1"/>
  <c r="Q49" i="1"/>
  <c r="Q47" i="1"/>
  <c r="Q45" i="1"/>
  <c r="Q43" i="1"/>
  <c r="Q41" i="1"/>
  <c r="Q39" i="1"/>
  <c r="Q37" i="1"/>
  <c r="Q35" i="1"/>
  <c r="Q33" i="1"/>
  <c r="Q31" i="1"/>
  <c r="Q29" i="1"/>
  <c r="Q27" i="1"/>
  <c r="Q25" i="1"/>
  <c r="Q23" i="1"/>
  <c r="Q21" i="1"/>
  <c r="Q19" i="1"/>
  <c r="Q17" i="1"/>
  <c r="Q15" i="1"/>
  <c r="Q13" i="1"/>
  <c r="Q11" i="1"/>
  <c r="O213" i="2"/>
  <c r="O149" i="2"/>
  <c r="O85" i="2"/>
  <c r="O21" i="2"/>
  <c r="O222" i="2"/>
  <c r="O157" i="2"/>
  <c r="O93" i="2"/>
  <c r="O29" i="2"/>
  <c r="O125" i="2"/>
  <c r="O61" i="2"/>
  <c r="O165" i="2"/>
  <c r="O101" i="2"/>
  <c r="O37" i="2"/>
  <c r="O173" i="2"/>
  <c r="O109" i="2"/>
  <c r="O45" i="2"/>
  <c r="O181" i="2"/>
  <c r="O117" i="2"/>
  <c r="O53" i="2"/>
  <c r="Q215" i="1"/>
  <c r="O197" i="2"/>
  <c r="O133" i="2"/>
  <c r="O69" i="2"/>
  <c r="Q223" i="1"/>
  <c r="O189" i="2"/>
  <c r="O205" i="2"/>
  <c r="O141" i="2"/>
  <c r="O77" i="2"/>
  <c r="O13" i="2"/>
  <c r="P226" i="2" l="1"/>
  <c r="P218" i="2"/>
  <c r="P209" i="2"/>
  <c r="P201" i="2"/>
  <c r="P193" i="2"/>
  <c r="P185" i="2"/>
  <c r="P177" i="2"/>
  <c r="P169" i="2"/>
  <c r="P161" i="2"/>
  <c r="P153" i="2"/>
  <c r="P145" i="2"/>
  <c r="P137" i="2"/>
  <c r="P129" i="2"/>
  <c r="P121" i="2"/>
  <c r="P113" i="2"/>
  <c r="P105" i="2"/>
  <c r="P97" i="2"/>
  <c r="P89" i="2"/>
  <c r="P81" i="2"/>
  <c r="P73" i="2"/>
  <c r="P65" i="2"/>
  <c r="P57" i="2"/>
  <c r="P49" i="2"/>
  <c r="P41" i="2"/>
  <c r="P33" i="2"/>
  <c r="P25" i="2"/>
  <c r="P17" i="2"/>
  <c r="R227" i="1"/>
  <c r="R219" i="1"/>
  <c r="P227" i="2"/>
  <c r="P219" i="2"/>
  <c r="P210" i="2"/>
  <c r="P202" i="2"/>
  <c r="P194" i="2"/>
  <c r="P186" i="2"/>
  <c r="P178" i="2"/>
  <c r="P170" i="2"/>
  <c r="P162" i="2"/>
  <c r="P154" i="2"/>
  <c r="P146" i="2"/>
  <c r="P138" i="2"/>
  <c r="P130" i="2"/>
  <c r="P122" i="2"/>
  <c r="P114" i="2"/>
  <c r="P106" i="2"/>
  <c r="P98" i="2"/>
  <c r="P90" i="2"/>
  <c r="P82" i="2"/>
  <c r="P74" i="2"/>
  <c r="P66" i="2"/>
  <c r="P58" i="2"/>
  <c r="P50" i="2"/>
  <c r="P42" i="2"/>
  <c r="P34" i="2"/>
  <c r="P26" i="2"/>
  <c r="P18" i="2"/>
  <c r="R220" i="1"/>
  <c r="P228" i="2"/>
  <c r="P220" i="2"/>
  <c r="P211" i="2"/>
  <c r="P203" i="2"/>
  <c r="P195" i="2"/>
  <c r="P187" i="2"/>
  <c r="P179" i="2"/>
  <c r="P171" i="2"/>
  <c r="P163" i="2"/>
  <c r="P155" i="2"/>
  <c r="P147" i="2"/>
  <c r="P139" i="2"/>
  <c r="P131" i="2"/>
  <c r="P123" i="2"/>
  <c r="P115" i="2"/>
  <c r="P107" i="2"/>
  <c r="P99" i="2"/>
  <c r="P91" i="2"/>
  <c r="P83" i="2"/>
  <c r="P75" i="2"/>
  <c r="P67" i="2"/>
  <c r="P59" i="2"/>
  <c r="P51" i="2"/>
  <c r="P43" i="2"/>
  <c r="P35" i="2"/>
  <c r="P27" i="2"/>
  <c r="P19" i="2"/>
  <c r="R221" i="1"/>
  <c r="R212" i="1"/>
  <c r="R210" i="1"/>
  <c r="R208" i="1"/>
  <c r="R206" i="1"/>
  <c r="R204" i="1"/>
  <c r="R202" i="1"/>
  <c r="R200" i="1"/>
  <c r="R198" i="1"/>
  <c r="R196" i="1"/>
  <c r="R194" i="1"/>
  <c r="R192" i="1"/>
  <c r="R190" i="1"/>
  <c r="R188" i="1"/>
  <c r="R186" i="1"/>
  <c r="R184" i="1"/>
  <c r="R182" i="1"/>
  <c r="R180" i="1"/>
  <c r="R178" i="1"/>
  <c r="R176" i="1"/>
  <c r="R174" i="1"/>
  <c r="R172" i="1"/>
  <c r="R170" i="1"/>
  <c r="R168" i="1"/>
  <c r="R166" i="1"/>
  <c r="R164" i="1"/>
  <c r="R162" i="1"/>
  <c r="R160" i="1"/>
  <c r="R158" i="1"/>
  <c r="R156" i="1"/>
  <c r="R154" i="1"/>
  <c r="R152" i="1"/>
  <c r="R150" i="1"/>
  <c r="R148" i="1"/>
  <c r="R146" i="1"/>
  <c r="R144" i="1"/>
  <c r="R142" i="1"/>
  <c r="R140" i="1"/>
  <c r="R138" i="1"/>
  <c r="R136" i="1"/>
  <c r="R134" i="1"/>
  <c r="R132" i="1"/>
  <c r="R130" i="1"/>
  <c r="R128" i="1"/>
  <c r="R126" i="1"/>
  <c r="R124" i="1"/>
  <c r="R122" i="1"/>
  <c r="R120" i="1"/>
  <c r="R118" i="1"/>
  <c r="R116" i="1"/>
  <c r="R114" i="1"/>
  <c r="R112" i="1"/>
  <c r="R110" i="1"/>
  <c r="R108" i="1"/>
  <c r="R106" i="1"/>
  <c r="R104" i="1"/>
  <c r="R102" i="1"/>
  <c r="R100" i="1"/>
  <c r="R98" i="1"/>
  <c r="R96" i="1"/>
  <c r="R94" i="1"/>
  <c r="R92" i="1"/>
  <c r="R90" i="1"/>
  <c r="R88" i="1"/>
  <c r="R86" i="1"/>
  <c r="R84" i="1"/>
  <c r="R82" i="1"/>
  <c r="R80" i="1"/>
  <c r="R78" i="1"/>
  <c r="R76" i="1"/>
  <c r="R74" i="1"/>
  <c r="R72" i="1"/>
  <c r="R70" i="1"/>
  <c r="R68" i="1"/>
  <c r="R66" i="1"/>
  <c r="R64" i="1"/>
  <c r="R62" i="1"/>
  <c r="R60" i="1"/>
  <c r="R58" i="1"/>
  <c r="R56" i="1"/>
  <c r="R54" i="1"/>
  <c r="R52" i="1"/>
  <c r="R50" i="1"/>
  <c r="R48" i="1"/>
  <c r="R46" i="1"/>
  <c r="R44" i="1"/>
  <c r="R42" i="1"/>
  <c r="R40" i="1"/>
  <c r="R38" i="1"/>
  <c r="R36" i="1"/>
  <c r="R34" i="1"/>
  <c r="R32" i="1"/>
  <c r="R30" i="1"/>
  <c r="R28" i="1"/>
  <c r="R26" i="1"/>
  <c r="R24" i="1"/>
  <c r="R22" i="1"/>
  <c r="R20" i="1"/>
  <c r="R18" i="1"/>
  <c r="R16" i="1"/>
  <c r="R14" i="1"/>
  <c r="R12" i="1"/>
  <c r="P221" i="2"/>
  <c r="P212" i="2"/>
  <c r="P204" i="2"/>
  <c r="P196" i="2"/>
  <c r="P188" i="2"/>
  <c r="P180" i="2"/>
  <c r="P172" i="2"/>
  <c r="P164" i="2"/>
  <c r="P156" i="2"/>
  <c r="P148" i="2"/>
  <c r="P140" i="2"/>
  <c r="P132" i="2"/>
  <c r="P124" i="2"/>
  <c r="P116" i="2"/>
  <c r="P108" i="2"/>
  <c r="P100" i="2"/>
  <c r="P92" i="2"/>
  <c r="P84" i="2"/>
  <c r="P76" i="2"/>
  <c r="P68" i="2"/>
  <c r="P60" i="2"/>
  <c r="P52" i="2"/>
  <c r="P44" i="2"/>
  <c r="P36" i="2"/>
  <c r="P28" i="2"/>
  <c r="P20" i="2"/>
  <c r="P12" i="2"/>
  <c r="R222" i="1"/>
  <c r="R214" i="1"/>
  <c r="P222" i="2"/>
  <c r="P213" i="2"/>
  <c r="P205" i="2"/>
  <c r="P197" i="2"/>
  <c r="P189" i="2"/>
  <c r="P181" i="2"/>
  <c r="P173" i="2"/>
  <c r="P165" i="2"/>
  <c r="P157" i="2"/>
  <c r="P149" i="2"/>
  <c r="P141" i="2"/>
  <c r="P133" i="2"/>
  <c r="P125" i="2"/>
  <c r="P117" i="2"/>
  <c r="P109" i="2"/>
  <c r="P101" i="2"/>
  <c r="P93" i="2"/>
  <c r="P85" i="2"/>
  <c r="P77" i="2"/>
  <c r="P69" i="2"/>
  <c r="P61" i="2"/>
  <c r="P53" i="2"/>
  <c r="P45" i="2"/>
  <c r="P37" i="2"/>
  <c r="P29" i="2"/>
  <c r="P21" i="2"/>
  <c r="P13" i="2"/>
  <c r="R223" i="1"/>
  <c r="R215" i="1"/>
  <c r="P224" i="2"/>
  <c r="P216" i="2"/>
  <c r="P207" i="2"/>
  <c r="P199" i="2"/>
  <c r="P191" i="2"/>
  <c r="P183" i="2"/>
  <c r="P175" i="2"/>
  <c r="P167" i="2"/>
  <c r="P159" i="2"/>
  <c r="P151" i="2"/>
  <c r="P143" i="2"/>
  <c r="P135" i="2"/>
  <c r="P127" i="2"/>
  <c r="P119" i="2"/>
  <c r="P111" i="2"/>
  <c r="P103" i="2"/>
  <c r="P95" i="2"/>
  <c r="P87" i="2"/>
  <c r="P79" i="2"/>
  <c r="P71" i="2"/>
  <c r="P63" i="2"/>
  <c r="P55" i="2"/>
  <c r="P47" i="2"/>
  <c r="P39" i="2"/>
  <c r="P31" i="2"/>
  <c r="P23" i="2"/>
  <c r="P15" i="2"/>
  <c r="R225" i="1"/>
  <c r="R211" i="1"/>
  <c r="R209" i="1"/>
  <c r="R207" i="1"/>
  <c r="R205" i="1"/>
  <c r="R203" i="1"/>
  <c r="R201" i="1"/>
  <c r="R199" i="1"/>
  <c r="R197" i="1"/>
  <c r="R195" i="1"/>
  <c r="R193" i="1"/>
  <c r="R191" i="1"/>
  <c r="R189" i="1"/>
  <c r="R187" i="1"/>
  <c r="R185" i="1"/>
  <c r="R183" i="1"/>
  <c r="R181" i="1"/>
  <c r="R179" i="1"/>
  <c r="R177" i="1"/>
  <c r="R175" i="1"/>
  <c r="R173" i="1"/>
  <c r="R171" i="1"/>
  <c r="R169" i="1"/>
  <c r="R167" i="1"/>
  <c r="R165" i="1"/>
  <c r="R163" i="1"/>
  <c r="R161" i="1"/>
  <c r="R159" i="1"/>
  <c r="R157" i="1"/>
  <c r="R155" i="1"/>
  <c r="R153" i="1"/>
  <c r="R151" i="1"/>
  <c r="R149" i="1"/>
  <c r="R147" i="1"/>
  <c r="R145" i="1"/>
  <c r="R143" i="1"/>
  <c r="R141" i="1"/>
  <c r="R139" i="1"/>
  <c r="R137" i="1"/>
  <c r="R135" i="1"/>
  <c r="R133" i="1"/>
  <c r="R131" i="1"/>
  <c r="R129" i="1"/>
  <c r="R127" i="1"/>
  <c r="R125" i="1"/>
  <c r="R123" i="1"/>
  <c r="R121" i="1"/>
  <c r="R119" i="1"/>
  <c r="R117" i="1"/>
  <c r="R115" i="1"/>
  <c r="R113" i="1"/>
  <c r="R111" i="1"/>
  <c r="R109" i="1"/>
  <c r="R107" i="1"/>
  <c r="R105" i="1"/>
  <c r="R103" i="1"/>
  <c r="R101" i="1"/>
  <c r="R99" i="1"/>
  <c r="R97" i="1"/>
  <c r="R95" i="1"/>
  <c r="R93" i="1"/>
  <c r="R91" i="1"/>
  <c r="R89" i="1"/>
  <c r="R87" i="1"/>
  <c r="R85" i="1"/>
  <c r="R83" i="1"/>
  <c r="R81" i="1"/>
  <c r="R79" i="1"/>
  <c r="R77" i="1"/>
  <c r="R75" i="1"/>
  <c r="R73" i="1"/>
  <c r="R71" i="1"/>
  <c r="R69" i="1"/>
  <c r="R67" i="1"/>
  <c r="R65" i="1"/>
  <c r="R63" i="1"/>
  <c r="R61" i="1"/>
  <c r="R59" i="1"/>
  <c r="R57" i="1"/>
  <c r="R55" i="1"/>
  <c r="R53" i="1"/>
  <c r="R51" i="1"/>
  <c r="R49" i="1"/>
  <c r="R47" i="1"/>
  <c r="R45" i="1"/>
  <c r="R43" i="1"/>
  <c r="R41" i="1"/>
  <c r="R39" i="1"/>
  <c r="R37" i="1"/>
  <c r="R35" i="1"/>
  <c r="R33" i="1"/>
  <c r="R31" i="1"/>
  <c r="R29" i="1"/>
  <c r="R27" i="1"/>
  <c r="R25" i="1"/>
  <c r="R23" i="1"/>
  <c r="R21" i="1"/>
  <c r="R19" i="1"/>
  <c r="R17" i="1"/>
  <c r="R15" i="1"/>
  <c r="R13" i="1"/>
  <c r="R11" i="1"/>
  <c r="P225" i="2"/>
  <c r="P217" i="2"/>
  <c r="P208" i="2"/>
  <c r="P200" i="2"/>
  <c r="P192" i="2"/>
  <c r="P184" i="2"/>
  <c r="P176" i="2"/>
  <c r="P168" i="2"/>
  <c r="P160" i="2"/>
  <c r="P152" i="2"/>
  <c r="P144" i="2"/>
  <c r="P136" i="2"/>
  <c r="P128" i="2"/>
  <c r="P120" i="2"/>
  <c r="P112" i="2"/>
  <c r="P104" i="2"/>
  <c r="P96" i="2"/>
  <c r="P88" i="2"/>
  <c r="P80" i="2"/>
  <c r="P72" i="2"/>
  <c r="P64" i="2"/>
  <c r="P56" i="2"/>
  <c r="P48" i="2"/>
  <c r="P40" i="2"/>
  <c r="P32" i="2"/>
  <c r="P24" i="2"/>
  <c r="P16" i="2"/>
  <c r="R226" i="1"/>
  <c r="R218" i="1"/>
  <c r="P223" i="2"/>
  <c r="P158" i="2"/>
  <c r="P94" i="2"/>
  <c r="P30" i="2"/>
  <c r="P198" i="2"/>
  <c r="P166" i="2"/>
  <c r="P102" i="2"/>
  <c r="P38" i="2"/>
  <c r="P174" i="2"/>
  <c r="P110" i="2"/>
  <c r="P46" i="2"/>
  <c r="P70" i="2"/>
  <c r="P182" i="2"/>
  <c r="P118" i="2"/>
  <c r="P54" i="2"/>
  <c r="R216" i="1"/>
  <c r="P190" i="2"/>
  <c r="P126" i="2"/>
  <c r="P62" i="2"/>
  <c r="P206" i="2"/>
  <c r="P142" i="2"/>
  <c r="P78" i="2"/>
  <c r="P14" i="2"/>
  <c r="P134" i="2"/>
  <c r="P215" i="2"/>
  <c r="P150" i="2"/>
  <c r="P86" i="2"/>
  <c r="P22" i="2"/>
</calcChain>
</file>

<file path=xl/sharedStrings.xml><?xml version="1.0" encoding="utf-8"?>
<sst xmlns="http://schemas.openxmlformats.org/spreadsheetml/2006/main" count="4292" uniqueCount="732">
  <si>
    <t>GLOBAL DATABASES</t>
  </si>
  <si>
    <t>[data.unicef.org]</t>
  </si>
  <si>
    <t>Birth registration</t>
  </si>
  <si>
    <t>Last update: February 2021</t>
  </si>
  <si>
    <t>Countries and areas</t>
  </si>
  <si>
    <r>
      <t>Birth registration (%)</t>
    </r>
    <r>
      <rPr>
        <b/>
        <vertAlign val="superscript"/>
        <sz val="10"/>
        <rFont val="Arial Narrow"/>
        <family val="2"/>
      </rPr>
      <t xml:space="preserve">+
</t>
    </r>
    <r>
      <rPr>
        <b/>
        <sz val="10"/>
        <rFont val="Arial Narrow"/>
        <family val="2"/>
      </rPr>
      <t>(2011-2020)*</t>
    </r>
  </si>
  <si>
    <t xml:space="preserve">Total </t>
  </si>
  <si>
    <t xml:space="preserve">Sex </t>
  </si>
  <si>
    <t>Data Source</t>
  </si>
  <si>
    <t>male</t>
  </si>
  <si>
    <t>female</t>
  </si>
  <si>
    <t>Afghanistan</t>
  </si>
  <si>
    <t/>
  </si>
  <si>
    <t>DHS 2015</t>
  </si>
  <si>
    <t>Albania</t>
  </si>
  <si>
    <t>DHS 2017-18</t>
  </si>
  <si>
    <t>Algeria</t>
  </si>
  <si>
    <t>MICS 2018-19</t>
  </si>
  <si>
    <t>Andorra</t>
  </si>
  <si>
    <t>v</t>
  </si>
  <si>
    <t>Angola</t>
  </si>
  <si>
    <t>DHS 2015-16</t>
  </si>
  <si>
    <t>Anguilla</t>
  </si>
  <si>
    <t>-</t>
  </si>
  <si>
    <t>Argentina</t>
  </si>
  <si>
    <t>MICS 2011-12</t>
  </si>
  <si>
    <t>Antigua and Barbuda</t>
  </si>
  <si>
    <t>Armenia</t>
  </si>
  <si>
    <t>y</t>
  </si>
  <si>
    <t>Australia</t>
  </si>
  <si>
    <t>UNSD Population and Vital Statistics Report, January 2021</t>
  </si>
  <si>
    <t>Austria</t>
  </si>
  <si>
    <t>Azerbaijan</t>
  </si>
  <si>
    <t>DHS 2006</t>
  </si>
  <si>
    <t>Bahrain</t>
  </si>
  <si>
    <t>Information and e-Government Authority</t>
  </si>
  <si>
    <t>x</t>
  </si>
  <si>
    <t>Bangladesh</t>
  </si>
  <si>
    <t>MICS 2019</t>
  </si>
  <si>
    <t>Bahamas</t>
  </si>
  <si>
    <t>Barbados</t>
  </si>
  <si>
    <t>MICS 2012</t>
  </si>
  <si>
    <t>Belarus</t>
  </si>
  <si>
    <t>Vital registration data 2012</t>
  </si>
  <si>
    <t>Belgium</t>
  </si>
  <si>
    <t>Belize</t>
  </si>
  <si>
    <t xml:space="preserve">MICS 2015 </t>
  </si>
  <si>
    <t>Benin</t>
  </si>
  <si>
    <t>Bhutan</t>
  </si>
  <si>
    <t>MICS 2010</t>
  </si>
  <si>
    <t>Bolivia (Plurinational State of)</t>
  </si>
  <si>
    <t>EDSA 2016</t>
  </si>
  <si>
    <t>MICS 2015</t>
  </si>
  <si>
    <t>Bosnia and Herzegovina</t>
  </si>
  <si>
    <t>MICS 2006</t>
  </si>
  <si>
    <t>Botswana</t>
  </si>
  <si>
    <t>Demographic Survey 2017</t>
  </si>
  <si>
    <t>Brazil</t>
  </si>
  <si>
    <t xml:space="preserve">Estatísticas do Registro Civil </t>
  </si>
  <si>
    <t>Bulgaria</t>
  </si>
  <si>
    <t>Burkina Faso</t>
  </si>
  <si>
    <t>DHS 2010</t>
  </si>
  <si>
    <t>Burundi</t>
  </si>
  <si>
    <t>DHS 2016-17</t>
  </si>
  <si>
    <t>British Virgin Islands</t>
  </si>
  <si>
    <t>Cabo Verde</t>
  </si>
  <si>
    <t>Censo 2010</t>
  </si>
  <si>
    <t>Brunei Darussalam</t>
  </si>
  <si>
    <t>Cambodia</t>
  </si>
  <si>
    <t>DHS 2014</t>
  </si>
  <si>
    <t>Cameroon</t>
  </si>
  <si>
    <t>DHS 2018</t>
  </si>
  <si>
    <t>Canada</t>
  </si>
  <si>
    <t>Chad</t>
  </si>
  <si>
    <t>Chile</t>
  </si>
  <si>
    <t>Estadísticas Vitales 2011</t>
  </si>
  <si>
    <t>Colombia</t>
  </si>
  <si>
    <t>Comoros</t>
  </si>
  <si>
    <t>DHS 2012</t>
  </si>
  <si>
    <t>Congo</t>
  </si>
  <si>
    <t>MICS 2014-15</t>
  </si>
  <si>
    <t>Cook Islands</t>
  </si>
  <si>
    <t>Vital statistics 2017</t>
  </si>
  <si>
    <t>Costa Rica</t>
  </si>
  <si>
    <t>INEC 2013</t>
  </si>
  <si>
    <t>China</t>
  </si>
  <si>
    <t>Côte d'Ivoire</t>
  </si>
  <si>
    <t>MICS 2016</t>
  </si>
  <si>
    <t>Croatia</t>
  </si>
  <si>
    <t>Ministry of Public Administration</t>
  </si>
  <si>
    <t>Cuba</t>
  </si>
  <si>
    <t>Cyprus</t>
  </si>
  <si>
    <t>Czechia</t>
  </si>
  <si>
    <t>Democratic People's Republic of Korea</t>
  </si>
  <si>
    <t>MICS 2009</t>
  </si>
  <si>
    <t>Democratic Republic of the Congo</t>
  </si>
  <si>
    <t>MICS 2017-18</t>
  </si>
  <si>
    <t>Denmark</t>
  </si>
  <si>
    <t>Djibouti</t>
  </si>
  <si>
    <t>MICS 2014</t>
  </si>
  <si>
    <t>Dominican Republic</t>
  </si>
  <si>
    <t>Ecuador</t>
  </si>
  <si>
    <t>Registro Civil 2016</t>
  </si>
  <si>
    <t>Egypt</t>
  </si>
  <si>
    <t>El Salvador</t>
  </si>
  <si>
    <t>General Directorate for Statistics and Census</t>
  </si>
  <si>
    <t>Equatorial Guinea</t>
  </si>
  <si>
    <t>DHS 2011</t>
  </si>
  <si>
    <t>Estonia</t>
  </si>
  <si>
    <t>Dominica</t>
  </si>
  <si>
    <t>Eswatini</t>
  </si>
  <si>
    <t>Ethiopia</t>
  </si>
  <si>
    <t>DHS 2016</t>
  </si>
  <si>
    <t>Finland</t>
  </si>
  <si>
    <t>France</t>
  </si>
  <si>
    <t>Gabon</t>
  </si>
  <si>
    <t>Gambia</t>
  </si>
  <si>
    <t>MICS 2018</t>
  </si>
  <si>
    <t>Eritrea</t>
  </si>
  <si>
    <t>Georgia</t>
  </si>
  <si>
    <t>WMS 2017</t>
  </si>
  <si>
    <t>Germany</t>
  </si>
  <si>
    <t>Federal Statistical Office</t>
  </si>
  <si>
    <t>Ghana</t>
  </si>
  <si>
    <t>Greece</t>
  </si>
  <si>
    <t>Fiji</t>
  </si>
  <si>
    <t>Guatemala</t>
  </si>
  <si>
    <t>ENSMI 2014-15</t>
  </si>
  <si>
    <t>Guinea</t>
  </si>
  <si>
    <t>Guinea-Bissau</t>
  </si>
  <si>
    <t>Guyana</t>
  </si>
  <si>
    <t>Haiti</t>
  </si>
  <si>
    <t>Honduras</t>
  </si>
  <si>
    <t>DHS 2011-12</t>
  </si>
  <si>
    <t>Hungary</t>
  </si>
  <si>
    <t>Iceland</t>
  </si>
  <si>
    <t>India</t>
  </si>
  <si>
    <t>NFHS 2015-16</t>
  </si>
  <si>
    <t>Grenada</t>
  </si>
  <si>
    <t>Indonesia</t>
  </si>
  <si>
    <t>SUSENAS 2019</t>
  </si>
  <si>
    <t>Iran (Islamic Republic of)</t>
  </si>
  <si>
    <t>MIDHS 2010</t>
  </si>
  <si>
    <t>Iraq</t>
  </si>
  <si>
    <t>Ireland</t>
  </si>
  <si>
    <t>Israel</t>
  </si>
  <si>
    <t>Italy</t>
  </si>
  <si>
    <t>Holy See</t>
  </si>
  <si>
    <t>Jamaica</t>
  </si>
  <si>
    <t>Japan</t>
  </si>
  <si>
    <t>Jordan</t>
  </si>
  <si>
    <t>Kazakhstan</t>
  </si>
  <si>
    <t>Kenya</t>
  </si>
  <si>
    <t>Kiribati</t>
  </si>
  <si>
    <t>x,y</t>
  </si>
  <si>
    <t>Kyrgyzstan</t>
  </si>
  <si>
    <t>Lao People's Democratic Republic</t>
  </si>
  <si>
    <t>MICS 2017</t>
  </si>
  <si>
    <t>Latvia</t>
  </si>
  <si>
    <t>Lebanon</t>
  </si>
  <si>
    <t>Lesotho</t>
  </si>
  <si>
    <t>Liberia</t>
  </si>
  <si>
    <t>DHS 2013</t>
  </si>
  <si>
    <t>Liechtenstein</t>
  </si>
  <si>
    <t>Lithuania</t>
  </si>
  <si>
    <t>Statistics Lithuania 2019</t>
  </si>
  <si>
    <t>Luxembourg</t>
  </si>
  <si>
    <t>Madagascar</t>
  </si>
  <si>
    <t>Malawi</t>
  </si>
  <si>
    <t>MICS 2013-14</t>
  </si>
  <si>
    <t>Kuwait</t>
  </si>
  <si>
    <t>Maldives</t>
  </si>
  <si>
    <t>Mali</t>
  </si>
  <si>
    <t>Malta</t>
  </si>
  <si>
    <t>Marshall Islands</t>
  </si>
  <si>
    <t>ICHNS 2017</t>
  </si>
  <si>
    <t>Mauritania</t>
  </si>
  <si>
    <t>Mexico</t>
  </si>
  <si>
    <t>Monaco</t>
  </si>
  <si>
    <t>Libya</t>
  </si>
  <si>
    <t>Mongolia</t>
  </si>
  <si>
    <t>Montenegro</t>
  </si>
  <si>
    <t>MICS 2013</t>
  </si>
  <si>
    <t>Montserrat</t>
  </si>
  <si>
    <t>National Civil Authority, Registry Department, 2017</t>
  </si>
  <si>
    <t>Morocco</t>
  </si>
  <si>
    <t>ENPSF 2018</t>
  </si>
  <si>
    <t>Mozambique</t>
  </si>
  <si>
    <t>AIS 2015</t>
  </si>
  <si>
    <t>Myanmar</t>
  </si>
  <si>
    <t>Malaysia</t>
  </si>
  <si>
    <t>Namibia</t>
  </si>
  <si>
    <t>Intercensal Survey 2016</t>
  </si>
  <si>
    <t>Nauru</t>
  </si>
  <si>
    <t>Vital statistics 2013</t>
  </si>
  <si>
    <t>Nepal</t>
  </si>
  <si>
    <t>Netherlands</t>
  </si>
  <si>
    <t>New Zealand</t>
  </si>
  <si>
    <t>Nicaragua</t>
  </si>
  <si>
    <t>ENDESA 2011/12</t>
  </si>
  <si>
    <t>Mauritius</t>
  </si>
  <si>
    <t>Niger</t>
  </si>
  <si>
    <t>Nigeria</t>
  </si>
  <si>
    <t>Micronesia (Federated States of)</t>
  </si>
  <si>
    <t>North Macedonia</t>
  </si>
  <si>
    <t>Norway</t>
  </si>
  <si>
    <t>Oman</t>
  </si>
  <si>
    <t>Ministry of Health and Civil Registration</t>
  </si>
  <si>
    <t>Pakistan</t>
  </si>
  <si>
    <t>Panama</t>
  </si>
  <si>
    <t>INEC, Encuesta de Propósitos Múltiples</t>
  </si>
  <si>
    <t>Papua New Guinea</t>
  </si>
  <si>
    <t>DHS 2016-18</t>
  </si>
  <si>
    <t>Paraguay</t>
  </si>
  <si>
    <t>DGEEC 2017</t>
  </si>
  <si>
    <t>Peru</t>
  </si>
  <si>
    <t>ENDES 2016</t>
  </si>
  <si>
    <t>Philippines</t>
  </si>
  <si>
    <t>DHS 2017</t>
  </si>
  <si>
    <t>Poland</t>
  </si>
  <si>
    <t>Polish Ministry of Interior and Administration</t>
  </si>
  <si>
    <t>Portugal</t>
  </si>
  <si>
    <t>Qatar</t>
  </si>
  <si>
    <t>Republic of Moldova</t>
  </si>
  <si>
    <t>Romania</t>
  </si>
  <si>
    <t>Live births statistical bulletins, National Institute of Statistics, 2019</t>
  </si>
  <si>
    <t>Russian Federation</t>
  </si>
  <si>
    <t>Rwanda</t>
  </si>
  <si>
    <t>DHS 2014-2015</t>
  </si>
  <si>
    <t>Niue</t>
  </si>
  <si>
    <t>Saint Lucia</t>
  </si>
  <si>
    <t>Samoa</t>
  </si>
  <si>
    <t>MICS 2019-20, Factsheets</t>
  </si>
  <si>
    <t>MICS 2011</t>
  </si>
  <si>
    <t>San Marino</t>
  </si>
  <si>
    <t>Sao Tome and Principe</t>
  </si>
  <si>
    <t>Saudi Arabia</t>
  </si>
  <si>
    <t>Household health survey 2018</t>
  </si>
  <si>
    <t>Palau</t>
  </si>
  <si>
    <t>Senegal</t>
  </si>
  <si>
    <t>Continuous DHS 2019</t>
  </si>
  <si>
    <t>Serbia</t>
  </si>
  <si>
    <t>Sierra Leone</t>
  </si>
  <si>
    <t>DHS 2019</t>
  </si>
  <si>
    <t>Singapore</t>
  </si>
  <si>
    <t>Local birth registration, Immigration and Checkpoints Authority, 2019</t>
  </si>
  <si>
    <t>Slovakia</t>
  </si>
  <si>
    <t>Vital statistics, Statistical Office of Slovak Republic 2019</t>
  </si>
  <si>
    <t>Slovenia</t>
  </si>
  <si>
    <t>Solomon Islands</t>
  </si>
  <si>
    <t>Somalia</t>
  </si>
  <si>
    <t>SDHS 2020</t>
  </si>
  <si>
    <t>South Africa</t>
  </si>
  <si>
    <t>Recorded live births 2017</t>
  </si>
  <si>
    <t>Republic of Korea</t>
  </si>
  <si>
    <t>South Sudan</t>
  </si>
  <si>
    <t xml:space="preserve">SHHS-2 2010 </t>
  </si>
  <si>
    <t>Spain</t>
  </si>
  <si>
    <t>Sri Lanka</t>
  </si>
  <si>
    <t>DHS 2006-07</t>
  </si>
  <si>
    <t>State of Palestine</t>
  </si>
  <si>
    <t>MICS 2019-20</t>
  </si>
  <si>
    <t>Sudan</t>
  </si>
  <si>
    <t>Saint Kitts and Nevis</t>
  </si>
  <si>
    <t>Suriname</t>
  </si>
  <si>
    <t>Sweden</t>
  </si>
  <si>
    <t>Saint Vincent and the Grenadines</t>
  </si>
  <si>
    <t>Switzerland</t>
  </si>
  <si>
    <t>Syrian Arab Republic</t>
  </si>
  <si>
    <t>Tajikistan</t>
  </si>
  <si>
    <t>Thailand</t>
  </si>
  <si>
    <t>Timor-Leste</t>
  </si>
  <si>
    <t>Togo</t>
  </si>
  <si>
    <t>Tonga</t>
  </si>
  <si>
    <t>Seychelles</t>
  </si>
  <si>
    <t>Trinidad and Tobago</t>
  </si>
  <si>
    <t>Tunisia</t>
  </si>
  <si>
    <t>Turkey</t>
  </si>
  <si>
    <t>Turkmenistan</t>
  </si>
  <si>
    <t>Tuvalu</t>
  </si>
  <si>
    <t>DHS 2007</t>
  </si>
  <si>
    <t>Uganda</t>
  </si>
  <si>
    <t>Ukraine</t>
  </si>
  <si>
    <t xml:space="preserve">MICS 2012 </t>
  </si>
  <si>
    <t>United Arab Emirates</t>
  </si>
  <si>
    <t>Ministry of Health and Prevention 2018</t>
  </si>
  <si>
    <t>United Kingdom</t>
  </si>
  <si>
    <t>United Republic of Tanzania</t>
  </si>
  <si>
    <t>Uruguay</t>
  </si>
  <si>
    <t>Uzbekistan</t>
  </si>
  <si>
    <t>Vanuatu</t>
  </si>
  <si>
    <t xml:space="preserve">DHS 2013 </t>
  </si>
  <si>
    <t>Venezuela (Bolivarian Republic of)</t>
  </si>
  <si>
    <t>Vital registration system 2017</t>
  </si>
  <si>
    <t>Viet Nam</t>
  </si>
  <si>
    <t>Yemen</t>
  </si>
  <si>
    <t>Zambia</t>
  </si>
  <si>
    <t>Zimbabwe</t>
  </si>
  <si>
    <t>Sub-Saharan Africa</t>
  </si>
  <si>
    <t>Tokelau</t>
  </si>
  <si>
    <t>Middle East and North Africa</t>
  </si>
  <si>
    <t>South Asia</t>
  </si>
  <si>
    <t>East Asia and Pacific</t>
  </si>
  <si>
    <t>Latin America and Caribbean</t>
  </si>
  <si>
    <t>Europe and Central Asia</t>
  </si>
  <si>
    <t>Turks and Caicos Islands</t>
  </si>
  <si>
    <t>North America</t>
  </si>
  <si>
    <t>Least developed countries</t>
  </si>
  <si>
    <t>United States</t>
  </si>
  <si>
    <t>SUMMARY</t>
  </si>
  <si>
    <t>World</t>
  </si>
  <si>
    <t>Notes:</t>
  </si>
  <si>
    <t xml:space="preserve">The summary estimates by sex cannot be directly compared with the global and regional estimates for total since they are based on a subset of countries with available data by sex. </t>
  </si>
  <si>
    <t>– Data not available.</t>
  </si>
  <si>
    <t xml:space="preserve">x Data refer to years or periods other than those specified in the column heading. Such data are not included in the calculation of regional and global averages.  </t>
  </si>
  <si>
    <t>y Data differ from the standard definition or refer to only part of a country. If they fall within the noted reference period, such data are included in the calculation of regional and global averages.</t>
  </si>
  <si>
    <r>
      <t xml:space="preserve">v Estimates of 100% were assumed given that civil registration systems in these countries are complete and all vital events (including births) are registered. Source: United Nations, Department of Economic and Social Affairs, Statistics Division, </t>
    </r>
    <r>
      <rPr>
        <i/>
        <sz val="10"/>
        <rFont val="Arial Narrow"/>
        <family val="2"/>
      </rPr>
      <t>last update December 2017</t>
    </r>
    <r>
      <rPr>
        <sz val="10"/>
        <rFont val="Arial Narrow"/>
        <family val="2"/>
      </rPr>
      <t>.</t>
    </r>
  </si>
  <si>
    <r>
      <rPr>
        <vertAlign val="superscript"/>
        <sz val="10"/>
        <color indexed="8"/>
        <rFont val="Arial Narrow"/>
        <family val="2"/>
      </rPr>
      <t>+</t>
    </r>
    <r>
      <rPr>
        <sz val="10"/>
        <color indexed="8"/>
        <rFont val="Arial Narrow"/>
        <family val="2"/>
      </rPr>
      <t xml:space="preserve"> Changes in the definition of birth registration were made from the second and third rounds of MICS (MICS2 and MICS3) to the fourth round (MICS4). In order to allow for comparability with later rounds, data from MICS2 and MICS3 on birth registration were recalculated according to the MICS4 indicator definition. Therefore, the recalculated data presented here may differ from estimates included in MICS2 and MICS3 national reports.</t>
    </r>
  </si>
  <si>
    <t>* Data refer to the most recent year available during the period specified in the column heading.</t>
  </si>
  <si>
    <t>Indicator definition:</t>
  </si>
  <si>
    <t>Percentage of children under age 5 who were registered at the moment of the survey. The numerator of this indicator includes children reported to have a birth certificate, regardless of whether or not it was seen by the interviewer, and those without a birth certificate whose mother or caregiver says the birth has been registered.</t>
  </si>
  <si>
    <t xml:space="preserve">Source: </t>
  </si>
  <si>
    <t>UNICEF global databases, 2021, based on DHS, MICS, other national surveys, censuses and vital registration systems.</t>
  </si>
  <si>
    <t>Prepared by the Data and Analytics Section; Division of Data, Analytics, Planning and Monitoring, UNICEF</t>
  </si>
  <si>
    <t xml:space="preserve">Contact us:  </t>
  </si>
  <si>
    <t>data@unicef.org</t>
  </si>
  <si>
    <t>Statistics Denmark 2019</t>
  </si>
  <si>
    <t xml:space="preserve">   Eastern and Southern Africa</t>
  </si>
  <si>
    <t xml:space="preserve">   West and Central Africa</t>
  </si>
  <si>
    <t xml:space="preserve">   Eastern Europe and Central Asia</t>
  </si>
  <si>
    <t xml:space="preserve">   Western Europe</t>
  </si>
  <si>
    <t>Central African Republic</t>
  </si>
  <si>
    <t>Eastern Europe and Central Asia</t>
  </si>
  <si>
    <t>Eastern and Southern Africa</t>
  </si>
  <si>
    <r>
      <t>Birth registration (%)</t>
    </r>
    <r>
      <rPr>
        <b/>
        <vertAlign val="superscript"/>
        <sz val="11"/>
        <rFont val="Arial Narrow"/>
        <family val="2"/>
      </rPr>
      <t xml:space="preserve">+
</t>
    </r>
    <r>
      <rPr>
        <b/>
        <sz val="11"/>
        <rFont val="Arial Narrow"/>
        <family val="2"/>
      </rPr>
      <t>(2011-2020)*</t>
    </r>
  </si>
  <si>
    <t>total</t>
  </si>
  <si>
    <t>AFG</t>
  </si>
  <si>
    <t>ALB</t>
  </si>
  <si>
    <t>DZA</t>
  </si>
  <si>
    <t>AND</t>
  </si>
  <si>
    <t>AGO</t>
  </si>
  <si>
    <t>AIA</t>
  </si>
  <si>
    <t>ATG</t>
  </si>
  <si>
    <t>ARG</t>
  </si>
  <si>
    <t>ARM</t>
  </si>
  <si>
    <t>AUS</t>
  </si>
  <si>
    <t>AUT</t>
  </si>
  <si>
    <t>AZE</t>
  </si>
  <si>
    <t>BHS</t>
  </si>
  <si>
    <t>BHR</t>
  </si>
  <si>
    <t>BGD</t>
  </si>
  <si>
    <t>BRB</t>
  </si>
  <si>
    <t>BLR</t>
  </si>
  <si>
    <t>BEL</t>
  </si>
  <si>
    <t>BLZ</t>
  </si>
  <si>
    <t>BEN</t>
  </si>
  <si>
    <t>BTN</t>
  </si>
  <si>
    <t>BOL</t>
  </si>
  <si>
    <t>BIH</t>
  </si>
  <si>
    <t>BWA</t>
  </si>
  <si>
    <t>BRA</t>
  </si>
  <si>
    <t>VGB</t>
  </si>
  <si>
    <t>BRN</t>
  </si>
  <si>
    <t>BGR</t>
  </si>
  <si>
    <t>BFA</t>
  </si>
  <si>
    <t>BDI</t>
  </si>
  <si>
    <t>KHM</t>
  </si>
  <si>
    <t>CMR</t>
  </si>
  <si>
    <t>CAN</t>
  </si>
  <si>
    <t>CPV</t>
  </si>
  <si>
    <t>CAF</t>
  </si>
  <si>
    <t>TCD</t>
  </si>
  <si>
    <t>CHL</t>
  </si>
  <si>
    <t>CHN</t>
  </si>
  <si>
    <t>COL</t>
  </si>
  <si>
    <t>COM</t>
  </si>
  <si>
    <t>COG</t>
  </si>
  <si>
    <t>COK</t>
  </si>
  <si>
    <t>CRI</t>
  </si>
  <si>
    <t>CIV</t>
  </si>
  <si>
    <t>HRV</t>
  </si>
  <si>
    <t>CUB</t>
  </si>
  <si>
    <t>CZE</t>
  </si>
  <si>
    <t>COD</t>
  </si>
  <si>
    <t>DNK</t>
  </si>
  <si>
    <t>DJI</t>
  </si>
  <si>
    <t>DMA</t>
  </si>
  <si>
    <t>DOM</t>
  </si>
  <si>
    <t>ECU</t>
  </si>
  <si>
    <t>EGY</t>
  </si>
  <si>
    <t>SLV</t>
  </si>
  <si>
    <t>GNQ</t>
  </si>
  <si>
    <t>ERI</t>
  </si>
  <si>
    <t>EST</t>
  </si>
  <si>
    <t>SWZ</t>
  </si>
  <si>
    <t>ETH</t>
  </si>
  <si>
    <t>FJI</t>
  </si>
  <si>
    <t>FIN</t>
  </si>
  <si>
    <t>FRA</t>
  </si>
  <si>
    <t>GAB</t>
  </si>
  <si>
    <t>GMB</t>
  </si>
  <si>
    <t>GEO</t>
  </si>
  <si>
    <t>DEU</t>
  </si>
  <si>
    <t>GHA</t>
  </si>
  <si>
    <t>GRC</t>
  </si>
  <si>
    <t>GRD</t>
  </si>
  <si>
    <t>GTM</t>
  </si>
  <si>
    <t>GIN</t>
  </si>
  <si>
    <t>GNB</t>
  </si>
  <si>
    <t>GUY</t>
  </si>
  <si>
    <t>HTI</t>
  </si>
  <si>
    <t>HND</t>
  </si>
  <si>
    <t>HUN</t>
  </si>
  <si>
    <t>ISL</t>
  </si>
  <si>
    <t>IND</t>
  </si>
  <si>
    <t>IDN</t>
  </si>
  <si>
    <t>IRN</t>
  </si>
  <si>
    <t>IRQ</t>
  </si>
  <si>
    <t>IRL</t>
  </si>
  <si>
    <t>ISR</t>
  </si>
  <si>
    <t>ITA</t>
  </si>
  <si>
    <t>JAM</t>
  </si>
  <si>
    <t>JPN</t>
  </si>
  <si>
    <t>JOR</t>
  </si>
  <si>
    <t>KAZ</t>
  </si>
  <si>
    <t>KEN</t>
  </si>
  <si>
    <t>KIR</t>
  </si>
  <si>
    <t>PRK</t>
  </si>
  <si>
    <t>KOR</t>
  </si>
  <si>
    <t>KWT</t>
  </si>
  <si>
    <t>KGZ</t>
  </si>
  <si>
    <t>LAO</t>
  </si>
  <si>
    <t>LVA</t>
  </si>
  <si>
    <t>LBN</t>
  </si>
  <si>
    <t>LSO</t>
  </si>
  <si>
    <t>LBR</t>
  </si>
  <si>
    <t>LBY</t>
  </si>
  <si>
    <t>LTU</t>
  </si>
  <si>
    <t>LUX</t>
  </si>
  <si>
    <t>MDG</t>
  </si>
  <si>
    <t>MWI</t>
  </si>
  <si>
    <t>MYS</t>
  </si>
  <si>
    <t>MDV</t>
  </si>
  <si>
    <t>MLI</t>
  </si>
  <si>
    <t>MLT</t>
  </si>
  <si>
    <t>MHL</t>
  </si>
  <si>
    <t>MRT</t>
  </si>
  <si>
    <t>MUS</t>
  </si>
  <si>
    <t>MEX</t>
  </si>
  <si>
    <t>FSM</t>
  </si>
  <si>
    <t>MDA</t>
  </si>
  <si>
    <t>MNG</t>
  </si>
  <si>
    <t>MNE</t>
  </si>
  <si>
    <t>MSR</t>
  </si>
  <si>
    <t>MAR</t>
  </si>
  <si>
    <t>MOZ</t>
  </si>
  <si>
    <t>MMR</t>
  </si>
  <si>
    <t>NAM</t>
  </si>
  <si>
    <t>NRU</t>
  </si>
  <si>
    <t>NIU</t>
  </si>
  <si>
    <t>NPL</t>
  </si>
  <si>
    <t>NLD</t>
  </si>
  <si>
    <t>NZL</t>
  </si>
  <si>
    <t>NIC</t>
  </si>
  <si>
    <t>NER</t>
  </si>
  <si>
    <t>NGA</t>
  </si>
  <si>
    <t>MKD</t>
  </si>
  <si>
    <t>NOR</t>
  </si>
  <si>
    <t>OMN</t>
  </si>
  <si>
    <t>PAK</t>
  </si>
  <si>
    <t>PLW</t>
  </si>
  <si>
    <t>PAN</t>
  </si>
  <si>
    <t>PNG</t>
  </si>
  <si>
    <t>PRY</t>
  </si>
  <si>
    <t>PER</t>
  </si>
  <si>
    <t>PHL</t>
  </si>
  <si>
    <t>POL</t>
  </si>
  <si>
    <t>PRT</t>
  </si>
  <si>
    <t>QAT</t>
  </si>
  <si>
    <t>ROU</t>
  </si>
  <si>
    <t>RUS</t>
  </si>
  <si>
    <t>RWA</t>
  </si>
  <si>
    <t>KNA</t>
  </si>
  <si>
    <t>LCA</t>
  </si>
  <si>
    <t>VCT</t>
  </si>
  <si>
    <t>WSM</t>
  </si>
  <si>
    <t>SMR</t>
  </si>
  <si>
    <t>STP</t>
  </si>
  <si>
    <t>SAU</t>
  </si>
  <si>
    <t>SEN</t>
  </si>
  <si>
    <t>SRB</t>
  </si>
  <si>
    <t>SYC</t>
  </si>
  <si>
    <t>SLE</t>
  </si>
  <si>
    <t>SGP</t>
  </si>
  <si>
    <t>SVK</t>
  </si>
  <si>
    <t>SVN</t>
  </si>
  <si>
    <t>SLB</t>
  </si>
  <si>
    <t>SOM</t>
  </si>
  <si>
    <t>ZAF</t>
  </si>
  <si>
    <t>SSD</t>
  </si>
  <si>
    <t>ESP</t>
  </si>
  <si>
    <t>LKA</t>
  </si>
  <si>
    <t>PSE</t>
  </si>
  <si>
    <t>SDN</t>
  </si>
  <si>
    <t>SUR</t>
  </si>
  <si>
    <t>SWE</t>
  </si>
  <si>
    <t>CHE</t>
  </si>
  <si>
    <t>SYR</t>
  </si>
  <si>
    <t>TJK</t>
  </si>
  <si>
    <t>TZA</t>
  </si>
  <si>
    <t>THA</t>
  </si>
  <si>
    <t>TLS</t>
  </si>
  <si>
    <t>TGO</t>
  </si>
  <si>
    <t>TON</t>
  </si>
  <si>
    <t>TTO</t>
  </si>
  <si>
    <t>TUN</t>
  </si>
  <si>
    <t>TUR</t>
  </si>
  <si>
    <t>TKM</t>
  </si>
  <si>
    <t>TCA</t>
  </si>
  <si>
    <t>TUV</t>
  </si>
  <si>
    <t>UGA</t>
  </si>
  <si>
    <t>UKR</t>
  </si>
  <si>
    <t>ARE</t>
  </si>
  <si>
    <t>GBR</t>
  </si>
  <si>
    <t>USA</t>
  </si>
  <si>
    <t>URY</t>
  </si>
  <si>
    <t>UZB</t>
  </si>
  <si>
    <t>VUT</t>
  </si>
  <si>
    <t>VEN</t>
  </si>
  <si>
    <t>VNM</t>
  </si>
  <si>
    <t>YEM</t>
  </si>
  <si>
    <t>ZMB</t>
  </si>
  <si>
    <t>ZWE</t>
  </si>
  <si>
    <t>CYP</t>
  </si>
  <si>
    <t>VAT</t>
  </si>
  <si>
    <t>LIE</t>
  </si>
  <si>
    <t>MCO</t>
  </si>
  <si>
    <t>TKL</t>
  </si>
  <si>
    <t>Age</t>
  </si>
  <si>
    <t>Notes</t>
  </si>
  <si>
    <t>Time period</t>
  </si>
  <si>
    <t>Source:</t>
  </si>
  <si>
    <t xml:space="preserve">Indicator definition: </t>
  </si>
  <si>
    <t>Children in Detention</t>
  </si>
  <si>
    <t>UNICEF global databases, 2022, based on administrative records.</t>
  </si>
  <si>
    <r>
      <t>Rate 
(Per 100,000)</t>
    </r>
    <r>
      <rPr>
        <vertAlign val="superscript"/>
        <sz val="11"/>
        <rFont val="Arial Narrow"/>
        <family val="2"/>
      </rPr>
      <t>+</t>
    </r>
  </si>
  <si>
    <t>Y12T18</t>
  </si>
  <si>
    <t>Age is 12-18 years</t>
  </si>
  <si>
    <t>National Statistics and Information Authority</t>
  </si>
  <si>
    <t>Y14T17</t>
  </si>
  <si>
    <t>Institute of Statistics as part of TransMonEE</t>
  </si>
  <si>
    <t>Y13T17</t>
  </si>
  <si>
    <t>UNODC</t>
  </si>
  <si>
    <t>Y12T17</t>
  </si>
  <si>
    <t>Y10T17</t>
  </si>
  <si>
    <t>Ministry of Social Development</t>
  </si>
  <si>
    <t>Ministry of Social Transformation, Human Resource Development and the Blue Economy</t>
  </si>
  <si>
    <t>Y16T17</t>
  </si>
  <si>
    <t>Secretaría Nacional de Niñez, Adolescencia y Familia (SENAF), Relevamiento Nacional de Dispositivos Penales Juveniles y su Población, 2020</t>
  </si>
  <si>
    <t>Statistical Committee as part of TransMonEE</t>
  </si>
  <si>
    <t xml:space="preserve">The average nightly population held in sentenced and unsentenced detention </t>
  </si>
  <si>
    <t>Australian Institute of Health and Welfare 2021. Youth detention population in Australia 2020.</t>
  </si>
  <si>
    <t>Eurostat</t>
  </si>
  <si>
    <t>State Statistical Committee, Crime and Offences in Azerbaijan, Statistical Yearbook 2021, table 4.9</t>
  </si>
  <si>
    <t>Y15T17</t>
  </si>
  <si>
    <t>Y9T17</t>
  </si>
  <si>
    <t xml:space="preserve">Department of Social Welfare </t>
  </si>
  <si>
    <t>Y11T16</t>
  </si>
  <si>
    <t>Child Care Board</t>
  </si>
  <si>
    <t>Y11T17</t>
  </si>
  <si>
    <t>Belstat, Universal data-portal on child-related statistics</t>
  </si>
  <si>
    <t>Y10T18</t>
  </si>
  <si>
    <t>Age is 10-18 years</t>
  </si>
  <si>
    <t>Ministry of Human Development</t>
  </si>
  <si>
    <t>Benin Systeme Integre de Production  d'Analyse et de Gestion des Statistiques</t>
  </si>
  <si>
    <t>Royal Bhutan Police, Ministry of Home and Cultural Affairs</t>
  </si>
  <si>
    <t>Ministry of Justice; Diagnosis update Situation of the Operation on the Penal System for Adolescents 2018, table 1 and 2, page 21</t>
  </si>
  <si>
    <t xml:space="preserve">High Judicial and Prosecutorial Council </t>
  </si>
  <si>
    <t>Y12T21</t>
  </si>
  <si>
    <t>Age is 12-21 years</t>
  </si>
  <si>
    <t>Ministry of women, family and human rights, 2020 SINASE Evaluation Survey, table 1, page 37</t>
  </si>
  <si>
    <t>Ministry of Health and Social Development</t>
  </si>
  <si>
    <t>General Directorate "Execution of penalties" at the Ministry of Justice as part of TransMonEE</t>
  </si>
  <si>
    <t>Burkina Faso Statistical Yearbook 2014</t>
  </si>
  <si>
    <t>General Direction of the Penitentiary Services and Social Reintegration, Ministry of Justice</t>
  </si>
  <si>
    <t>Ministry of Interior, General Department of Prisons</t>
  </si>
  <si>
    <t>Ministry of Justice</t>
  </si>
  <si>
    <t>Statistics Canada</t>
  </si>
  <si>
    <t>Ministry of Interior</t>
  </si>
  <si>
    <t>Ministere de la femme  de la protection de la petite enfance et de la solidarite nationale</t>
  </si>
  <si>
    <t>Ministry of Justice and Human Rights, SENAME</t>
  </si>
  <si>
    <t>Instituto Colombiano de Bienestar Familiar</t>
  </si>
  <si>
    <t>Y16T20</t>
  </si>
  <si>
    <t>Age is 16-20 years</t>
  </si>
  <si>
    <t>Juvenile Penal Sanctions Execution Court</t>
  </si>
  <si>
    <t>Ministry of Justice, Report on the condition and operation of penitentiaries, prisons and educational institutes for 2020, Table 18, page 37; end year estimation</t>
  </si>
  <si>
    <t>National Office of Statistics</t>
  </si>
  <si>
    <t>TransMonEE</t>
  </si>
  <si>
    <t>Statistics Denmark</t>
  </si>
  <si>
    <t>Ministry of Youth Development and Empowerment, Youth at Risk, Gender Affairs, Seniors Security and Dominicans with Disabilities</t>
  </si>
  <si>
    <t>Office of the Attorney General</t>
  </si>
  <si>
    <t>Servicio Nacionalde Attention Integral Para Personas Adultas Privadas de le Libertad y Adolescentes Infractores</t>
  </si>
  <si>
    <t>ISNA, Prontuario Estadístico, Diciembre 2020, p. 6</t>
  </si>
  <si>
    <t>Republica de Guinea Ecuatorial Ministerio de Asuntos Sociales e Igualdad de Genero</t>
  </si>
  <si>
    <t>Y7T17</t>
  </si>
  <si>
    <t>His Majesty’s Correctional Services</t>
  </si>
  <si>
    <t>Ministere de la Justice et des Droits Humains  Gardes des Sceaux</t>
  </si>
  <si>
    <t>National Prison Services</t>
  </si>
  <si>
    <t>Special Penitentiary Service as part of TransMonEE 2021</t>
  </si>
  <si>
    <t>Federal Ministry of Justice and Consumer Protection 2015</t>
  </si>
  <si>
    <t>Ghana Police Services</t>
  </si>
  <si>
    <t>Child Protection Authority</t>
  </si>
  <si>
    <t>Policía Nacional Civil</t>
  </si>
  <si>
    <t xml:space="preserve">No clear data on children in pre-trial and pre-sentence. However, there are cases of children in police custody, that are not reported in a consistent way </t>
  </si>
  <si>
    <t>Ministry of Justice (General-Direction of Penitentiary services)</t>
  </si>
  <si>
    <t>Ministry of Public Security</t>
  </si>
  <si>
    <t>Ministry of Justice and Public Security</t>
  </si>
  <si>
    <t>Y12T24</t>
  </si>
  <si>
    <t>Age is 12-24 years</t>
  </si>
  <si>
    <t>INAMI Report 2016-2020</t>
  </si>
  <si>
    <t>Correctional database system</t>
  </si>
  <si>
    <t>Department of Correctional Services; ESSJ 2019, table 24.12</t>
  </si>
  <si>
    <t xml:space="preserve">Ministry of Social Development </t>
  </si>
  <si>
    <t>National Statistics Office as part of TransMonEE</t>
  </si>
  <si>
    <t>Y8T17</t>
  </si>
  <si>
    <t>Supreme Court as part of TransMonEE</t>
  </si>
  <si>
    <t>Y10T19</t>
  </si>
  <si>
    <t>Age is 10-19 years</t>
  </si>
  <si>
    <t xml:space="preserve">Juvenile Training Centre </t>
  </si>
  <si>
    <t>Y7T16</t>
  </si>
  <si>
    <t>Child Justice Section of Ministry of Justice</t>
  </si>
  <si>
    <t xml:space="preserve">Only covers JKM institution (probation hostels, children’s home, STB and TSP) and not covering all institutions where children are being detained </t>
  </si>
  <si>
    <t>Department of Social Welfare</t>
  </si>
  <si>
    <t>CPS Justice, Rapport annuel 2018, table 6.14</t>
  </si>
  <si>
    <t>National Census of Government, Public Security and State Penitentiary System 2020; sheet 4</t>
  </si>
  <si>
    <t>Implementing Agency of the Government General Department for Enforcement of Court Decisions</t>
  </si>
  <si>
    <t xml:space="preserve">Ministry of Health and Social Services </t>
  </si>
  <si>
    <t>General Delegation of the Prison Administration (DGAPR); the 2020 DGAPR report (page 46, Chart 1)</t>
  </si>
  <si>
    <t>Y5T18</t>
  </si>
  <si>
    <t>Age is 5-18 years</t>
  </si>
  <si>
    <t>Ministry of Gender Equality</t>
  </si>
  <si>
    <t>Y10T21</t>
  </si>
  <si>
    <t>Age is 10-21 years</t>
  </si>
  <si>
    <t>Secretariat of Central Child Justice Committee (SCCJC)</t>
  </si>
  <si>
    <t>State Statistical Office as part of TransMonEE</t>
  </si>
  <si>
    <t>Ombudsman's Secretariat</t>
  </si>
  <si>
    <t>Ministry of Security; Census of Adolescent Deprived of Freedom and with Alternative Penalties In Panama (2017-2018), table 11</t>
  </si>
  <si>
    <t>Data retrieved from Annual Reports by government officials</t>
  </si>
  <si>
    <t>Servicio Nacional de Atencion al Adolescente Infractor (SENAAI)</t>
  </si>
  <si>
    <t>Statistics Korea  2018  accessed on 7 Nov 201</t>
  </si>
  <si>
    <t xml:space="preserve">National Penitentiary agency </t>
  </si>
  <si>
    <t>National Administration of Penitentiaries within the Ministry of Justice</t>
  </si>
  <si>
    <t>Rwanda Correctional Service</t>
  </si>
  <si>
    <t>Ministry of Health, Social and Community Development</t>
  </si>
  <si>
    <t>Ministry of Equity, Social Justice, Empowerment</t>
  </si>
  <si>
    <t>Ministry of Social Mobilisation</t>
  </si>
  <si>
    <t>Department of Safeguard and Social Protection  Ministry of Justice</t>
  </si>
  <si>
    <t>Administration for the Execution of Penitentiary Sanctions as published in TransMonEE 2020</t>
  </si>
  <si>
    <t>Ministry of Social Welfare</t>
  </si>
  <si>
    <t>Department of Correctional Services, 2019/20 Inter-Departmental Annual Reports on the Implementation of The Child Justice Act (Act 75 Of 2008), table 1, page 113</t>
  </si>
  <si>
    <t>Department of Probation and child care services, Census of children in care institutions 2019</t>
  </si>
  <si>
    <t>Juvenile Prosecution</t>
  </si>
  <si>
    <t>State Council for Child Welfare</t>
  </si>
  <si>
    <t>Y13T18</t>
  </si>
  <si>
    <t>Age is 13-18 years</t>
  </si>
  <si>
    <t>Ministry of Justice and Police and the Youth Correction centre</t>
  </si>
  <si>
    <t>Ministry of Justice as part of TransMonEE</t>
  </si>
  <si>
    <t>Department of Juvenile Observation and Protection, Ministry of Justice</t>
  </si>
  <si>
    <t>Children’s Authority of Trinidad and Tobago</t>
  </si>
  <si>
    <t>Y15T18</t>
  </si>
  <si>
    <t>Age is 15-18 years</t>
  </si>
  <si>
    <t>Ministry of Justice, General Directorate of Prisons and Detention Houses</t>
  </si>
  <si>
    <t>Assessment of the General Programme on the Development of the Juvenile Justice System in Turkmenistan for the Period of 2012-2016</t>
  </si>
  <si>
    <t xml:space="preserve">Ministry of Home Affairs, Transportation &amp; Communication </t>
  </si>
  <si>
    <t>Ministry of Gender  Labour and Social Development</t>
  </si>
  <si>
    <t>The State Court Administration, Report on Children in Detention as part of TransMonEE</t>
  </si>
  <si>
    <t>Bureau of the Census for the Office of Juvenile Justice and Delinquency Prevention, The Census of Juveniles in Residential Placement 2019</t>
  </si>
  <si>
    <t>Instituto Nacional de Inclusion Social Adolescente</t>
  </si>
  <si>
    <t>Statistical Information System of the Judiciary, 2018</t>
  </si>
  <si>
    <t>Ministry of Justice, Analysis Report of the Child Justice Legal Framework and Situation of Minors in Conflict with the Law in Viet Nam, 2019, Figure 25&amp;26, p. 89&amp;92</t>
  </si>
  <si>
    <t>Ministry of Community Development and Social Services</t>
  </si>
  <si>
    <t>Children in Detention
(2008-2021)*</t>
  </si>
  <si>
    <t>Based on 16 countries with a population coverage 97 per cent of the regional juvenile/adolescent population</t>
  </si>
  <si>
    <t>Based on 51 countries with a population coverage 98 per cent of the regional juvenile/adolescent population</t>
  </si>
  <si>
    <t>Based on 20 countries with a population coverage 95 per cent of the regional juvenile/adolescent population</t>
  </si>
  <si>
    <t>Based on 31 countries with a population coverage 100 per cent of the regional juvenile/adolescent population</t>
  </si>
  <si>
    <t>Based on 36 countries with a population coverage 99 per cent of the regional juvenile/adolescent population</t>
  </si>
  <si>
    <t>Based on 2 countries with a population coverage 100 per cent of the regional juvenile/adolescent population</t>
  </si>
  <si>
    <t>Based on 7 countries with a population coverage 100 per cent of the regional juvenile/adolescent population</t>
  </si>
  <si>
    <t>Based on 29 countries with a population coverage 61 per cent of the regional juvenile/adolescent population</t>
  </si>
  <si>
    <t xml:space="preserve">+ Rates have been calculated for each country using standard population estimates produced by the UN Population Division. The population estimate used for each country is customized to match the reference year of the data. </t>
  </si>
  <si>
    <t>National Crime Records Bureau, Ministry of Home Affairs, Crime in India Statistics Report 2021</t>
  </si>
  <si>
    <t>Y14T15</t>
  </si>
  <si>
    <t>Rate of children under age 18 years in detention per 100,000. The definition of ‘detention’ includes children detained pre-trial, pre-sentence and post–sentencing in any type of facility (including police custody).</t>
  </si>
  <si>
    <t>Türkiye</t>
  </si>
  <si>
    <t>Last update: December 2022</t>
  </si>
  <si>
    <t>The figures in this table are based on underlying data that rely on the strength of a country’s data system and on the degree of coordination between the bodies and institutions that collect data. Overall, there are several limitations when it comes to the availability, consistency and coverage of underlying country data based on administrative records. Therefore, the figures in this table are best interpreted as giving an indication, albeit approximate, of whether, and how well, a country’s data system is able to generate and make available a count of this population of children. Rather than an indication of a larger population, higher reported figures may actually reflect a more comprehensive and well-functioning system of identifying and monitoring such children and greater capacity for the systematic collection of such data. Regional estimates should be interpreted with consideration of the wide variation in the number of children and the capacity of record keeping and reporting systems among countries in the same region.</t>
  </si>
  <si>
    <t>Based on 158 countries with a population coverage 81 per cent of the global juvenile/adolescent population</t>
  </si>
  <si>
    <t>Rate</t>
  </si>
  <si>
    <t>TIME_PERIOD</t>
  </si>
  <si>
    <t>AGE</t>
  </si>
  <si>
    <t>OBS_FOOTNOTE</t>
  </si>
  <si>
    <t>DATA_SOURCE</t>
  </si>
  <si>
    <t>Rate 
(Per 100,000)+</t>
  </si>
  <si>
    <t>Y0T17</t>
  </si>
  <si>
    <t>National Statistics and Information Authority, Key Statistical Indicators 2020</t>
  </si>
  <si>
    <t>Agg Jul 2022</t>
  </si>
  <si>
    <t>Agg Feb 2022 archive</t>
  </si>
  <si>
    <t>UNICEF_EAP</t>
  </si>
  <si>
    <t>UNICEF_SSA</t>
  </si>
  <si>
    <t>UNICEF_ECA</t>
  </si>
  <si>
    <t>UNICEF_ESA</t>
  </si>
  <si>
    <t>UNICEF_EECA</t>
  </si>
  <si>
    <t>UNICEF_WCA</t>
  </si>
  <si>
    <t>UNICEF_WE</t>
  </si>
  <si>
    <t>UNICEF_MENA</t>
  </si>
  <si>
    <t>UNICEF_LAC</t>
  </si>
  <si>
    <t>Asia</t>
  </si>
  <si>
    <t>UNICEF_SA</t>
  </si>
  <si>
    <t>UNICEF_NA</t>
  </si>
  <si>
    <t>UNSDG_LDC</t>
  </si>
  <si>
    <t>WORLD</t>
  </si>
  <si>
    <t>Developing regions</t>
  </si>
  <si>
    <t>World (sum of regions)</t>
  </si>
  <si>
    <t xml:space="preserve">Average counts of young persons held in custody under sentence, pre-trial detention, Provincial Director Remand and other temporary detention at the time the count is taken; It should be noted that some youth in custody may be up to 20 years of age if they were less than 18 years of age when the offence was committed, but have since reached the age of a legal adult. </t>
  </si>
  <si>
    <t>Based on 35 countries with a population coverage 38 per cent of the regional juvenile/adolescent population</t>
  </si>
  <si>
    <t>Based on 16 countries with a population coverage 46 per cent of the regional juvenile/adolescent population</t>
  </si>
  <si>
    <t>Based on 19 countries with a population coverage 29 per cent of the regional juvenile/adolescent population</t>
  </si>
  <si>
    <t>Based on 11 countries with a population coverage 46 per cent of the regional juvenile/adolescent population</t>
  </si>
  <si>
    <t>Based on 20 countries with a population coverage 99 per cent of the regional juvenile/adolescent population</t>
  </si>
  <si>
    <t>Based on 107 countries with a population coverage 79 per cent of the regional juvenile/adolescent population</t>
  </si>
  <si>
    <t>Based on 158 countries with a population coverage 81 per cent of the regional juvenile/adolescent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</si>
</sst>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u/>
      <sz val="11"/>
      <color theme="10"/>
      <name val="Calibri"/>
      <family val="2"/>
      <scheme val="minor"/>
    </font>
    <font>
      <sz val="12"/>
      <color indexed="8"/>
      <name val="Times New Roman"/>
      <family val="2"/>
    </font>
    <font>
      <b/>
      <sz val="10"/>
      <name val="Arial Narrow"/>
      <family val="2"/>
    </font>
    <font>
      <sz val="10"/>
      <name val="Arial Narrow"/>
      <family val="2"/>
    </font>
    <font>
      <sz val="10"/>
      <name val="Arial"/>
      <family val="2"/>
    </font>
    <font>
      <b/>
      <sz val="10"/>
      <color rgb="FF00B0F0"/>
      <name val="Arial Narrow"/>
      <family val="2"/>
    </font>
    <font>
      <sz val="10"/>
      <color theme="1"/>
      <name val="Arial Narrow"/>
      <family val="2"/>
    </font>
    <font>
      <sz val="12"/>
      <name val="Arial"/>
      <family val="2"/>
    </font>
    <font>
      <b/>
      <vertAlign val="superscript"/>
      <sz val="10"/>
      <name val="Arial Narrow"/>
      <family val="2"/>
    </font>
    <font>
      <sz val="10"/>
      <color indexed="8"/>
      <name val="Arial Narrow"/>
      <family val="2"/>
    </font>
    <font>
      <i/>
      <sz val="10"/>
      <name val="Arial Narrow"/>
      <family val="2"/>
    </font>
    <font>
      <vertAlign val="superscript"/>
      <sz val="10"/>
      <color indexed="8"/>
      <name val="Arial Narrow"/>
      <family val="2"/>
    </font>
    <font>
      <b/>
      <sz val="10"/>
      <color theme="1"/>
      <name val="Arial Narrow"/>
      <family val="2"/>
    </font>
    <font>
      <b/>
      <u/>
      <sz val="10"/>
      <color theme="10"/>
      <name val="Arial Narrow"/>
      <family val="2"/>
    </font>
    <font>
      <sz val="12"/>
      <color theme="1"/>
      <name val="Times New Roman"/>
      <family val="2"/>
    </font>
    <font>
      <b/>
      <sz val="11"/>
      <color theme="1"/>
      <name val="Arial Narrow"/>
      <family val="2"/>
    </font>
    <font>
      <sz val="11"/>
      <color theme="1"/>
      <name val="Arial Narrow"/>
      <family val="2"/>
    </font>
    <font>
      <b/>
      <sz val="11"/>
      <name val="Arial Narrow"/>
      <family val="2"/>
    </font>
    <font>
      <sz val="11"/>
      <name val="Arial Narrow"/>
      <family val="2"/>
    </font>
    <font>
      <b/>
      <sz val="11"/>
      <color rgb="FF00B0F0"/>
      <name val="Arial Narrow"/>
      <family val="2"/>
    </font>
    <font>
      <b/>
      <vertAlign val="superscript"/>
      <sz val="11"/>
      <name val="Arial Narrow"/>
      <family val="2"/>
    </font>
    <font>
      <sz val="11"/>
      <color indexed="8"/>
      <name val="Arial Narrow"/>
      <family val="2"/>
    </font>
    <font>
      <b/>
      <u/>
      <sz val="11"/>
      <color theme="10"/>
      <name val="Arial Narrow"/>
      <family val="2"/>
    </font>
    <font>
      <b/>
      <sz val="14"/>
      <name val="Arial Narrow"/>
      <family val="2"/>
    </font>
    <font>
      <vertAlign val="superscript"/>
      <sz val="11"/>
      <name val="Arial Narrow"/>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1" fillId="0" borderId="0" applyNumberFormat="0" applyFill="0" applyBorder="0" applyAlignment="0" applyProtection="0"/>
    <xf numFmtId="0" fontId="2" fillId="0" borderId="0"/>
    <xf numFmtId="0" fontId="5" fillId="0" borderId="0"/>
    <xf numFmtId="0" fontId="8" fillId="0" borderId="0"/>
    <xf numFmtId="0" fontId="5" fillId="0" borderId="0"/>
    <xf numFmtId="0" fontId="5" fillId="0" borderId="0"/>
    <xf numFmtId="0" fontId="2" fillId="0" borderId="0"/>
    <xf numFmtId="0" fontId="15" fillId="0" borderId="0"/>
  </cellStyleXfs>
  <cellXfs count="136">
    <xf numFmtId="0" fontId="0" fillId="0" borderId="0" xfId="0"/>
    <xf numFmtId="0" fontId="3" fillId="2" borderId="0" xfId="2" applyFont="1" applyFill="1"/>
    <xf numFmtId="0" fontId="4" fillId="2" borderId="0" xfId="2" applyFont="1" applyFill="1"/>
    <xf numFmtId="0" fontId="4" fillId="0" borderId="0" xfId="2" applyFont="1"/>
    <xf numFmtId="0" fontId="3" fillId="2" borderId="0" xfId="3" applyFont="1" applyFill="1"/>
    <xf numFmtId="0" fontId="4" fillId="2" borderId="0" xfId="2" applyFont="1" applyFill="1" applyAlignment="1">
      <alignment horizontal="right"/>
    </xf>
    <xf numFmtId="0" fontId="4" fillId="2" borderId="0" xfId="2" applyFont="1" applyFill="1" applyAlignment="1">
      <alignment horizontal="left"/>
    </xf>
    <xf numFmtId="0" fontId="7" fillId="2" borderId="0" xfId="2" applyFont="1" applyFill="1"/>
    <xf numFmtId="0" fontId="7" fillId="0" borderId="0" xfId="2" applyFont="1"/>
    <xf numFmtId="0" fontId="4" fillId="2" borderId="0" xfId="2" applyFont="1" applyFill="1" applyAlignment="1">
      <alignment horizontal="center" vertical="center"/>
    </xf>
    <xf numFmtId="0" fontId="3" fillId="2" borderId="0" xfId="4" applyFont="1" applyFill="1" applyAlignment="1">
      <alignment horizontal="left" vertical="center" wrapText="1"/>
    </xf>
    <xf numFmtId="164" fontId="4" fillId="2" borderId="0" xfId="3" applyNumberFormat="1" applyFont="1" applyFill="1" applyAlignment="1">
      <alignment horizontal="center" vertical="center" wrapText="1"/>
    </xf>
    <xf numFmtId="164" fontId="4" fillId="2" borderId="0" xfId="5" applyNumberFormat="1" applyFont="1" applyFill="1" applyAlignment="1">
      <alignment horizontal="center" vertical="center" wrapText="1"/>
    </xf>
    <xf numFmtId="1" fontId="4" fillId="2" borderId="0" xfId="6" applyNumberFormat="1" applyFont="1" applyFill="1" applyAlignment="1">
      <alignment horizontal="right"/>
    </xf>
    <xf numFmtId="0" fontId="4" fillId="2" borderId="0" xfId="6" applyFont="1" applyFill="1"/>
    <xf numFmtId="1" fontId="10" fillId="2" borderId="0" xfId="7" applyNumberFormat="1" applyFont="1" applyFill="1" applyAlignment="1">
      <alignment horizontal="right"/>
    </xf>
    <xf numFmtId="0" fontId="10" fillId="2" borderId="0" xfId="7" applyFont="1" applyFill="1"/>
    <xf numFmtId="0" fontId="4" fillId="2" borderId="0" xfId="7" applyFont="1" applyFill="1"/>
    <xf numFmtId="1" fontId="4" fillId="0" borderId="0" xfId="6" applyNumberFormat="1" applyFont="1" applyAlignment="1">
      <alignment horizontal="right"/>
    </xf>
    <xf numFmtId="1" fontId="4" fillId="2" borderId="0" xfId="2" applyNumberFormat="1" applyFont="1" applyFill="1"/>
    <xf numFmtId="1" fontId="4" fillId="2" borderId="0" xfId="6" applyNumberFormat="1" applyFont="1" applyFill="1"/>
    <xf numFmtId="1" fontId="10" fillId="2" borderId="0" xfId="7" applyNumberFormat="1" applyFont="1" applyFill="1"/>
    <xf numFmtId="0" fontId="4" fillId="2" borderId="0" xfId="6" applyFont="1" applyFill="1" applyAlignment="1">
      <alignment horizontal="right"/>
    </xf>
    <xf numFmtId="0" fontId="10" fillId="2" borderId="0" xfId="7" applyFont="1" applyFill="1" applyAlignment="1">
      <alignment horizontal="right"/>
    </xf>
    <xf numFmtId="0" fontId="4" fillId="2" borderId="4" xfId="2" applyFont="1" applyFill="1" applyBorder="1"/>
    <xf numFmtId="1" fontId="4" fillId="2" borderId="5" xfId="6" applyNumberFormat="1" applyFont="1" applyFill="1" applyBorder="1" applyAlignment="1">
      <alignment horizontal="right"/>
    </xf>
    <xf numFmtId="1" fontId="4" fillId="2" borderId="6" xfId="6" applyNumberFormat="1" applyFont="1" applyFill="1" applyBorder="1" applyAlignment="1">
      <alignment horizontal="right"/>
    </xf>
    <xf numFmtId="0" fontId="4" fillId="2" borderId="7" xfId="2" applyFont="1" applyFill="1" applyBorder="1" applyAlignment="1">
      <alignment horizontal="left" indent="1"/>
    </xf>
    <xf numFmtId="1" fontId="4" fillId="2" borderId="8" xfId="6" applyNumberFormat="1" applyFont="1" applyFill="1" applyBorder="1" applyAlignment="1">
      <alignment horizontal="right"/>
    </xf>
    <xf numFmtId="0" fontId="4" fillId="2" borderId="7" xfId="2" applyFont="1" applyFill="1" applyBorder="1"/>
    <xf numFmtId="0" fontId="4" fillId="2" borderId="7" xfId="2" applyFont="1" applyFill="1" applyBorder="1" applyAlignment="1">
      <alignment horizontal="left"/>
    </xf>
    <xf numFmtId="0" fontId="4" fillId="2" borderId="9" xfId="2" applyFont="1" applyFill="1" applyBorder="1"/>
    <xf numFmtId="1" fontId="4" fillId="2" borderId="10" xfId="6" applyNumberFormat="1" applyFont="1" applyFill="1" applyBorder="1" applyAlignment="1">
      <alignment horizontal="right"/>
    </xf>
    <xf numFmtId="1" fontId="4" fillId="2" borderId="11" xfId="6" applyNumberFormat="1" applyFont="1" applyFill="1" applyBorder="1" applyAlignment="1">
      <alignment horizontal="right"/>
    </xf>
    <xf numFmtId="0" fontId="3" fillId="2" borderId="0" xfId="2" quotePrefix="1" applyFont="1" applyFill="1"/>
    <xf numFmtId="0" fontId="4" fillId="2" borderId="0" xfId="2" quotePrefix="1" applyFont="1" applyFill="1"/>
    <xf numFmtId="0" fontId="10" fillId="2" borderId="0" xfId="2" applyFont="1" applyFill="1"/>
    <xf numFmtId="0" fontId="10" fillId="2" borderId="0" xfId="2" quotePrefix="1" applyFont="1" applyFill="1"/>
    <xf numFmtId="0" fontId="7" fillId="2" borderId="0" xfId="2" quotePrefix="1" applyFont="1" applyFill="1"/>
    <xf numFmtId="0" fontId="13" fillId="2" borderId="0" xfId="2" applyFont="1" applyFill="1" applyAlignment="1">
      <alignment horizontal="left"/>
    </xf>
    <xf numFmtId="0" fontId="7" fillId="2" borderId="0" xfId="2" applyFont="1" applyFill="1" applyProtection="1">
      <protection locked="0"/>
    </xf>
    <xf numFmtId="0" fontId="14" fillId="2" borderId="0" xfId="1" applyFont="1" applyFill="1"/>
    <xf numFmtId="0" fontId="4" fillId="3" borderId="0" xfId="2" applyFont="1" applyFill="1"/>
    <xf numFmtId="1" fontId="4" fillId="3" borderId="0" xfId="6" applyNumberFormat="1" applyFont="1" applyFill="1" applyAlignment="1">
      <alignment horizontal="right"/>
    </xf>
    <xf numFmtId="0" fontId="4" fillId="3" borderId="0" xfId="6" applyFont="1" applyFill="1"/>
    <xf numFmtId="0" fontId="4" fillId="3" borderId="0" xfId="7" applyFont="1" applyFill="1"/>
    <xf numFmtId="1" fontId="10" fillId="3" borderId="0" xfId="7" applyNumberFormat="1" applyFont="1" applyFill="1" applyAlignment="1">
      <alignment horizontal="right"/>
    </xf>
    <xf numFmtId="0" fontId="10" fillId="3" borderId="0" xfId="7" applyFont="1" applyFill="1"/>
    <xf numFmtId="0" fontId="4" fillId="0" borderId="0" xfId="2" applyFont="1" applyFill="1"/>
    <xf numFmtId="1" fontId="4" fillId="0" borderId="0" xfId="6" applyNumberFormat="1" applyFont="1" applyFill="1" applyAlignment="1">
      <alignment horizontal="right"/>
    </xf>
    <xf numFmtId="0" fontId="4" fillId="0" borderId="0" xfId="6" applyFont="1" applyFill="1"/>
    <xf numFmtId="0" fontId="4" fillId="0" borderId="0" xfId="7" applyFont="1" applyFill="1"/>
    <xf numFmtId="1" fontId="4" fillId="0" borderId="0" xfId="2" applyNumberFormat="1" applyFont="1"/>
    <xf numFmtId="1" fontId="4" fillId="3" borderId="0" xfId="2" applyNumberFormat="1" applyFont="1" applyFill="1"/>
    <xf numFmtId="1" fontId="4" fillId="0" borderId="0" xfId="2" applyNumberFormat="1" applyFont="1" applyFill="1"/>
    <xf numFmtId="49" fontId="16" fillId="2" borderId="4" xfId="8" applyNumberFormat="1" applyFont="1" applyFill="1" applyBorder="1"/>
    <xf numFmtId="49" fontId="17" fillId="2" borderId="7" xfId="8" applyNumberFormat="1" applyFont="1" applyFill="1" applyBorder="1"/>
    <xf numFmtId="49" fontId="17" fillId="2" borderId="7" xfId="8" applyNumberFormat="1" applyFont="1" applyFill="1" applyBorder="1" applyAlignment="1">
      <alignment horizontal="left"/>
    </xf>
    <xf numFmtId="49" fontId="17" fillId="2" borderId="7" xfId="8" applyNumberFormat="1" applyFont="1" applyFill="1" applyBorder="1" applyAlignment="1">
      <alignment horizontal="left" indent="1"/>
    </xf>
    <xf numFmtId="49" fontId="16" fillId="2" borderId="9" xfId="8" applyNumberFormat="1" applyFont="1" applyFill="1" applyBorder="1"/>
    <xf numFmtId="0" fontId="18" fillId="2" borderId="0" xfId="2" applyFont="1" applyFill="1"/>
    <xf numFmtId="0" fontId="19" fillId="2" borderId="0" xfId="2" applyFont="1" applyFill="1"/>
    <xf numFmtId="0" fontId="18" fillId="2" borderId="0" xfId="3" applyFont="1" applyFill="1"/>
    <xf numFmtId="0" fontId="19" fillId="2" borderId="0" xfId="2" applyFont="1" applyFill="1" applyAlignment="1">
      <alignment horizontal="right"/>
    </xf>
    <xf numFmtId="0" fontId="19" fillId="2" borderId="0" xfId="2" applyFont="1" applyFill="1" applyAlignment="1">
      <alignment horizontal="left"/>
    </xf>
    <xf numFmtId="0" fontId="17" fillId="2" borderId="0" xfId="2" applyFont="1" applyFill="1"/>
    <xf numFmtId="0" fontId="18" fillId="2" borderId="0" xfId="4" applyFont="1" applyFill="1" applyAlignment="1">
      <alignment horizontal="left" vertical="center" wrapText="1"/>
    </xf>
    <xf numFmtId="164" fontId="19" fillId="2" borderId="0" xfId="5" applyNumberFormat="1" applyFont="1" applyFill="1" applyAlignment="1">
      <alignment horizontal="center" vertical="center" wrapText="1"/>
    </xf>
    <xf numFmtId="0" fontId="19" fillId="2" borderId="0" xfId="2" applyFont="1" applyFill="1" applyAlignment="1">
      <alignment horizontal="center" vertical="center"/>
    </xf>
    <xf numFmtId="1" fontId="19" fillId="2" borderId="0" xfId="6" applyNumberFormat="1" applyFont="1" applyFill="1" applyAlignment="1">
      <alignment horizontal="right"/>
    </xf>
    <xf numFmtId="0" fontId="19" fillId="2" borderId="0" xfId="6" applyFont="1" applyFill="1"/>
    <xf numFmtId="1" fontId="22" fillId="2" borderId="0" xfId="7" applyNumberFormat="1" applyFont="1" applyFill="1" applyAlignment="1">
      <alignment horizontal="right"/>
    </xf>
    <xf numFmtId="0" fontId="22" fillId="2" borderId="0" xfId="7" applyFont="1" applyFill="1"/>
    <xf numFmtId="0" fontId="19" fillId="2" borderId="0" xfId="7" applyFont="1" applyFill="1"/>
    <xf numFmtId="1" fontId="19" fillId="2" borderId="0" xfId="2" applyNumberFormat="1" applyFont="1" applyFill="1"/>
    <xf numFmtId="1" fontId="22" fillId="2" borderId="0" xfId="7" applyNumberFormat="1" applyFont="1" applyFill="1"/>
    <xf numFmtId="0" fontId="19" fillId="2" borderId="0" xfId="6" applyFont="1" applyFill="1" applyAlignment="1">
      <alignment horizontal="right"/>
    </xf>
    <xf numFmtId="0" fontId="22" fillId="2" borderId="0" xfId="7" applyFont="1" applyFill="1" applyAlignment="1">
      <alignment horizontal="right"/>
    </xf>
    <xf numFmtId="1" fontId="19" fillId="2" borderId="5" xfId="6" applyNumberFormat="1" applyFont="1" applyFill="1" applyBorder="1" applyAlignment="1">
      <alignment horizontal="right"/>
    </xf>
    <xf numFmtId="1" fontId="19" fillId="2" borderId="6" xfId="6" applyNumberFormat="1" applyFont="1" applyFill="1" applyBorder="1" applyAlignment="1">
      <alignment horizontal="right"/>
    </xf>
    <xf numFmtId="1" fontId="19" fillId="2" borderId="8" xfId="6" applyNumberFormat="1" applyFont="1" applyFill="1" applyBorder="1" applyAlignment="1">
      <alignment horizontal="right"/>
    </xf>
    <xf numFmtId="1" fontId="19" fillId="2" borderId="10" xfId="6" applyNumberFormat="1" applyFont="1" applyFill="1" applyBorder="1" applyAlignment="1">
      <alignment horizontal="right"/>
    </xf>
    <xf numFmtId="0" fontId="18" fillId="2" borderId="0" xfId="2" quotePrefix="1" applyFont="1" applyFill="1"/>
    <xf numFmtId="0" fontId="19" fillId="2" borderId="0" xfId="2" quotePrefix="1" applyFont="1" applyFill="1"/>
    <xf numFmtId="0" fontId="22" fillId="2" borderId="0" xfId="2" applyFont="1" applyFill="1"/>
    <xf numFmtId="0" fontId="16" fillId="2" borderId="0" xfId="2" applyFont="1" applyFill="1" applyAlignment="1">
      <alignment horizontal="left"/>
    </xf>
    <xf numFmtId="0" fontId="17" fillId="2" borderId="0" xfId="2" applyFont="1" applyFill="1" applyProtection="1">
      <protection locked="0"/>
    </xf>
    <xf numFmtId="0" fontId="23" fillId="2" borderId="0" xfId="1" applyFont="1" applyFill="1"/>
    <xf numFmtId="0" fontId="24" fillId="2" borderId="0" xfId="3" applyFont="1" applyFill="1"/>
    <xf numFmtId="1" fontId="19" fillId="2" borderId="0" xfId="6" applyNumberFormat="1" applyFont="1" applyFill="1" applyBorder="1" applyAlignment="1">
      <alignment horizontal="right"/>
    </xf>
    <xf numFmtId="1" fontId="22" fillId="2" borderId="0" xfId="7" applyNumberFormat="1" applyFont="1" applyFill="1" applyBorder="1" applyAlignment="1">
      <alignment horizontal="right"/>
    </xf>
    <xf numFmtId="49" fontId="16" fillId="2" borderId="5" xfId="8" applyNumberFormat="1" applyFont="1" applyFill="1" applyBorder="1"/>
    <xf numFmtId="49" fontId="17" fillId="2" borderId="0" xfId="8" applyNumberFormat="1" applyFont="1" applyFill="1" applyBorder="1"/>
    <xf numFmtId="49" fontId="17" fillId="2" borderId="0" xfId="8" applyNumberFormat="1" applyFont="1" applyFill="1" applyBorder="1" applyAlignment="1">
      <alignment horizontal="left"/>
    </xf>
    <xf numFmtId="49" fontId="17" fillId="2" borderId="0" xfId="8" applyNumberFormat="1" applyFont="1" applyFill="1" applyBorder="1" applyAlignment="1">
      <alignment horizontal="left" indent="1"/>
    </xf>
    <xf numFmtId="49" fontId="16" fillId="2" borderId="10" xfId="8" applyNumberFormat="1" applyFont="1" applyFill="1" applyBorder="1"/>
    <xf numFmtId="1" fontId="19" fillId="2" borderId="0" xfId="2" applyNumberFormat="1" applyFont="1" applyFill="1" applyAlignment="1">
      <alignment horizontal="right"/>
    </xf>
    <xf numFmtId="0" fontId="19" fillId="2" borderId="3" xfId="2" applyFont="1" applyFill="1" applyBorder="1" applyAlignment="1">
      <alignment horizontal="center" vertical="center"/>
    </xf>
    <xf numFmtId="164" fontId="19" fillId="2" borderId="3" xfId="5" applyNumberFormat="1" applyFont="1" applyFill="1" applyBorder="1" applyAlignment="1">
      <alignment horizontal="center" vertical="center" wrapText="1"/>
    </xf>
    <xf numFmtId="0" fontId="1" fillId="2" borderId="0" xfId="1" applyFill="1"/>
    <xf numFmtId="0" fontId="19" fillId="2" borderId="1" xfId="2" applyFont="1" applyFill="1" applyBorder="1" applyAlignment="1">
      <alignment horizontal="center" vertical="center"/>
    </xf>
    <xf numFmtId="1" fontId="22" fillId="2" borderId="0" xfId="7" applyNumberFormat="1" applyFont="1" applyFill="1" applyAlignment="1">
      <alignment horizontal="left"/>
    </xf>
    <xf numFmtId="1" fontId="19" fillId="2" borderId="8" xfId="6" applyNumberFormat="1" applyFont="1" applyFill="1" applyBorder="1" applyAlignment="1">
      <alignment horizontal="left"/>
    </xf>
    <xf numFmtId="1" fontId="19" fillId="2" borderId="11" xfId="6" applyNumberFormat="1" applyFont="1" applyFill="1" applyBorder="1" applyAlignment="1">
      <alignment horizontal="left"/>
    </xf>
    <xf numFmtId="164" fontId="19" fillId="2" borderId="1" xfId="5" applyNumberFormat="1" applyFont="1" applyFill="1" applyBorder="1" applyAlignment="1">
      <alignment horizontal="center" vertical="center" wrapText="1"/>
    </xf>
    <xf numFmtId="0" fontId="19" fillId="2" borderId="9" xfId="4" applyFont="1" applyFill="1" applyBorder="1" applyAlignment="1">
      <alignment horizontal="center" vertical="center" wrapText="1"/>
    </xf>
    <xf numFmtId="0" fontId="19" fillId="2" borderId="11" xfId="4" applyFont="1" applyFill="1" applyBorder="1" applyAlignment="1">
      <alignment horizontal="center" vertical="center" wrapText="1"/>
    </xf>
    <xf numFmtId="0" fontId="19" fillId="2" borderId="12" xfId="4" applyFont="1" applyFill="1" applyBorder="1" applyAlignment="1">
      <alignment horizontal="center" vertical="center" wrapText="1"/>
    </xf>
    <xf numFmtId="0" fontId="19" fillId="2" borderId="13" xfId="4" applyFont="1" applyFill="1" applyBorder="1" applyAlignment="1">
      <alignment horizontal="center" vertical="center" wrapText="1"/>
    </xf>
    <xf numFmtId="0" fontId="18" fillId="2" borderId="10" xfId="2" applyFont="1" applyFill="1" applyBorder="1" applyAlignment="1">
      <alignment horizontal="center" wrapText="1"/>
    </xf>
    <xf numFmtId="0" fontId="18" fillId="2" borderId="11" xfId="2" applyFont="1" applyFill="1" applyBorder="1" applyAlignment="1">
      <alignment horizontal="center" wrapText="1"/>
    </xf>
    <xf numFmtId="0" fontId="18" fillId="2" borderId="12" xfId="2" applyFont="1" applyFill="1" applyBorder="1" applyAlignment="1">
      <alignment horizontal="center" wrapText="1"/>
    </xf>
    <xf numFmtId="0" fontId="18" fillId="2" borderId="14" xfId="2" applyFont="1" applyFill="1" applyBorder="1" applyAlignment="1">
      <alignment horizontal="center" wrapText="1"/>
    </xf>
    <xf numFmtId="0" fontId="18" fillId="2" borderId="13" xfId="2" applyFont="1" applyFill="1" applyBorder="1" applyAlignment="1">
      <alignment horizontal="center" wrapText="1"/>
    </xf>
    <xf numFmtId="0" fontId="24" fillId="2" borderId="0" xfId="2" applyFont="1" applyFill="1" applyAlignment="1">
      <alignment horizontal="right" vertical="center"/>
    </xf>
    <xf numFmtId="0" fontId="20" fillId="2" borderId="0" xfId="2" applyFont="1" applyFill="1" applyAlignment="1">
      <alignment horizontal="right" vertical="center"/>
    </xf>
    <xf numFmtId="164" fontId="19" fillId="2" borderId="1" xfId="3" applyNumberFormat="1" applyFont="1" applyFill="1" applyBorder="1" applyAlignment="1">
      <alignment horizontal="center" vertical="center" wrapText="1"/>
    </xf>
    <xf numFmtId="0" fontId="18" fillId="2" borderId="4" xfId="4" applyFont="1" applyFill="1" applyBorder="1" applyAlignment="1">
      <alignment horizontal="center" vertical="center" wrapText="1"/>
    </xf>
    <xf numFmtId="0" fontId="18" fillId="2" borderId="6" xfId="4" applyFont="1" applyFill="1" applyBorder="1" applyAlignment="1">
      <alignment horizontal="center" vertical="center" wrapText="1"/>
    </xf>
    <xf numFmtId="0" fontId="18" fillId="2" borderId="9" xfId="4" applyFont="1" applyFill="1" applyBorder="1" applyAlignment="1">
      <alignment horizontal="center" vertical="center" wrapText="1"/>
    </xf>
    <xf numFmtId="0" fontId="18" fillId="2" borderId="11" xfId="4" applyFont="1" applyFill="1" applyBorder="1" applyAlignment="1">
      <alignment horizontal="center" vertical="center" wrapText="1"/>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164" fontId="4" fillId="2" borderId="1" xfId="5" applyNumberFormat="1" applyFont="1" applyFill="1" applyBorder="1" applyAlignment="1">
      <alignment horizontal="center" vertical="center" wrapText="1"/>
    </xf>
    <xf numFmtId="0" fontId="3" fillId="2" borderId="0" xfId="2" applyFont="1" applyFill="1" applyAlignment="1">
      <alignment horizontal="right" vertical="center"/>
    </xf>
    <xf numFmtId="0" fontId="6" fillId="2" borderId="0" xfId="2" applyFont="1" applyFill="1" applyAlignment="1">
      <alignment horizontal="right" vertical="center"/>
    </xf>
    <xf numFmtId="0" fontId="3" fillId="2" borderId="1" xfId="4" applyFont="1" applyFill="1" applyBorder="1" applyAlignment="1">
      <alignment horizontal="left" vertical="center" wrapText="1"/>
    </xf>
    <xf numFmtId="0" fontId="3" fillId="2" borderId="1" xfId="2" applyFont="1" applyFill="1" applyBorder="1" applyAlignment="1">
      <alignment horizontal="center" wrapText="1"/>
    </xf>
    <xf numFmtId="0" fontId="3" fillId="2" borderId="1" xfId="2" applyFont="1" applyFill="1" applyBorder="1" applyAlignment="1">
      <alignment horizontal="center"/>
    </xf>
    <xf numFmtId="164" fontId="4" fillId="2" borderId="1" xfId="3" applyNumberFormat="1" applyFont="1" applyFill="1" applyBorder="1" applyAlignment="1">
      <alignment horizontal="center" vertical="center" wrapText="1"/>
    </xf>
    <xf numFmtId="0" fontId="3" fillId="2" borderId="1" xfId="5" applyFont="1" applyFill="1" applyBorder="1" applyAlignment="1">
      <alignment horizontal="center" vertical="center" wrapText="1"/>
    </xf>
    <xf numFmtId="0" fontId="19" fillId="3" borderId="0" xfId="2" applyFont="1" applyFill="1"/>
    <xf numFmtId="164" fontId="19" fillId="2" borderId="0" xfId="2" applyNumberFormat="1" applyFont="1" applyFill="1"/>
    <xf numFmtId="164" fontId="19" fillId="2" borderId="0" xfId="2" applyNumberFormat="1" applyFont="1" applyFill="1" applyAlignment="1">
      <alignment horizontal="right"/>
    </xf>
    <xf numFmtId="0" fontId="19" fillId="3" borderId="0" xfId="6" applyFont="1" applyFill="1"/>
    <xf numFmtId="2" fontId="19" fillId="2" borderId="0" xfId="2" applyNumberFormat="1" applyFont="1" applyFill="1"/>
  </cellXfs>
  <cellStyles count="9">
    <cellStyle name="Hyperlink" xfId="1" builtinId="8"/>
    <cellStyle name="Normal" xfId="0" builtinId="0"/>
    <cellStyle name="Normal 2 2" xfId="6" xr:uid="{2E114224-0C36-47F6-8282-5D1ACF4C4AF4}"/>
    <cellStyle name="Normal 3" xfId="2" xr:uid="{6D079946-F903-48BA-AC9D-5BE388C9A9C4}"/>
    <cellStyle name="Normal 3 2" xfId="7" xr:uid="{72506341-9CF5-4C93-A08F-E7F2C87CD126}"/>
    <cellStyle name="Normal 4" xfId="8" xr:uid="{1504647C-DACE-4173-BF1D-353226E73581}"/>
    <cellStyle name="Normal_Table 9 Child protection SOWC 2005" xfId="5" xr:uid="{C557EC99-678B-4AC2-81AB-909A67D2A257}"/>
    <cellStyle name="Normal_Table 9 DRAFT Child protection SOWC 2006" xfId="3" xr:uid="{5A08771C-ED65-4B9E-B3E2-F739BB702638}"/>
    <cellStyle name="Normal_Table 9 Protection SOWC 2007" xfId="4" xr:uid="{2C31D83F-B679-4A48-BD86-419D1713412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243840</xdr:colOff>
      <xdr:row>0</xdr:row>
      <xdr:rowOff>121920</xdr:rowOff>
    </xdr:from>
    <xdr:to>
      <xdr:col>0</xdr:col>
      <xdr:colOff>1653540</xdr:colOff>
      <xdr:row>2</xdr:row>
      <xdr:rowOff>59249</xdr:rowOff>
    </xdr:to>
    <xdr:pic>
      <xdr:nvPicPr>
        <xdr:cNvPr id="2" name="Picture 1">
          <a:extLst>
            <a:ext uri="{FF2B5EF4-FFF2-40B4-BE49-F238E27FC236}">
              <a16:creationId xmlns:a16="http://schemas.microsoft.com/office/drawing/2014/main" id="{C5A60F48-E4D5-4A89-A2F1-AFFE62FD65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121920"/>
          <a:ext cx="1409700" cy="361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243840</xdr:colOff>
      <xdr:row>0</xdr:row>
      <xdr:rowOff>121920</xdr:rowOff>
    </xdr:from>
    <xdr:to>
      <xdr:col>0</xdr:col>
      <xdr:colOff>1653540</xdr:colOff>
      <xdr:row>2</xdr:row>
      <xdr:rowOff>59249</xdr:rowOff>
    </xdr:to>
    <xdr:pic>
      <xdr:nvPicPr>
        <xdr:cNvPr id="2" name="Picture 1">
          <a:extLst>
            <a:ext uri="{FF2B5EF4-FFF2-40B4-BE49-F238E27FC236}">
              <a16:creationId xmlns:a16="http://schemas.microsoft.com/office/drawing/2014/main" id="{3C40C629-E3EF-49E2-B769-1436CBC8EF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125095"/>
          <a:ext cx="1409700" cy="37230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243840</xdr:colOff>
      <xdr:row>0</xdr:row>
      <xdr:rowOff>121920</xdr:rowOff>
    </xdr:from>
    <xdr:to>
      <xdr:col>0</xdr:col>
      <xdr:colOff>1650365</xdr:colOff>
      <xdr:row>3</xdr:row>
      <xdr:rowOff>1270</xdr:rowOff>
    </xdr:to>
    <xdr:pic>
      <xdr:nvPicPr>
        <xdr:cNvPr id="2" name="Picture 1">
          <a:extLst>
            <a:ext uri="{FF2B5EF4-FFF2-40B4-BE49-F238E27FC236}">
              <a16:creationId xmlns:a16="http://schemas.microsoft.com/office/drawing/2014/main" id="{829C2951-0B76-47F7-85BF-79A446DC71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121920"/>
          <a:ext cx="1406525" cy="365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arly Childhood Development"/>
      <sheetName val="2. Child Protection"/>
      <sheetName val="3. Adolescents"/>
    </sheetNames>
    <sheetDataSet>
      <sheetData sheetId="0"/>
      <sheetData sheetId="1">
        <row r="1">
          <cell r="T1">
            <v>19</v>
          </cell>
          <cell r="U1">
            <v>20</v>
          </cell>
          <cell r="V1">
            <v>21</v>
          </cell>
          <cell r="W1">
            <v>22</v>
          </cell>
          <cell r="X1">
            <v>23</v>
          </cell>
          <cell r="Y1">
            <v>24</v>
          </cell>
          <cell r="Z1">
            <v>25</v>
          </cell>
          <cell r="AA1">
            <v>26</v>
          </cell>
          <cell r="AB1">
            <v>27</v>
          </cell>
        </row>
        <row r="8">
          <cell r="B8"/>
          <cell r="C8"/>
          <cell r="D8"/>
          <cell r="E8"/>
          <cell r="F8"/>
          <cell r="G8"/>
          <cell r="H8"/>
          <cell r="I8"/>
          <cell r="J8"/>
          <cell r="K8"/>
          <cell r="L8"/>
          <cell r="M8"/>
          <cell r="N8"/>
          <cell r="O8"/>
          <cell r="P8"/>
          <cell r="Q8"/>
          <cell r="R8"/>
          <cell r="S8"/>
          <cell r="T8" t="str">
            <v>Total</v>
          </cell>
          <cell r="U8"/>
          <cell r="V8"/>
          <cell r="W8"/>
          <cell r="X8"/>
          <cell r="Y8"/>
          <cell r="Z8"/>
          <cell r="AA8"/>
          <cell r="AB8"/>
          <cell r="AC8"/>
          <cell r="AD8"/>
          <cell r="AE8" t="str">
            <v>Urban</v>
          </cell>
          <cell r="AF8"/>
          <cell r="AG8" t="str">
            <v>Rural</v>
          </cell>
          <cell r="AH8"/>
          <cell r="AI8" t="str">
            <v>Poorest</v>
          </cell>
          <cell r="AJ8"/>
          <cell r="AK8" t="str">
            <v>Second</v>
          </cell>
          <cell r="AL8"/>
          <cell r="AM8" t="str">
            <v>Middle</v>
          </cell>
          <cell r="AN8"/>
          <cell r="AO8" t="str">
            <v>Fourth</v>
          </cell>
          <cell r="AP8"/>
          <cell r="AQ8" t="str">
            <v>Richest</v>
          </cell>
          <cell r="AR8"/>
          <cell r="AS8"/>
          <cell r="AT8"/>
          <cell r="AU8"/>
          <cell r="AV8"/>
          <cell r="AW8" t="str">
            <v>Urban</v>
          </cell>
          <cell r="AX8"/>
          <cell r="AY8" t="str">
            <v>Rural</v>
          </cell>
          <cell r="AZ8"/>
          <cell r="BA8" t="str">
            <v>Poorest</v>
          </cell>
          <cell r="BB8"/>
          <cell r="BC8" t="str">
            <v>Second</v>
          </cell>
          <cell r="BD8"/>
          <cell r="BE8" t="str">
            <v>Middle</v>
          </cell>
          <cell r="BF8"/>
          <cell r="BG8" t="str">
            <v>Fourth</v>
          </cell>
        </row>
        <row r="10">
          <cell r="B10" t="str">
            <v>Afghanistan</v>
          </cell>
          <cell r="C10">
            <v>13</v>
          </cell>
          <cell r="D10" t="str">
            <v>y</v>
          </cell>
          <cell r="E10">
            <v>14.2</v>
          </cell>
          <cell r="F10" t="str">
            <v>y</v>
          </cell>
          <cell r="G10">
            <v>11.7</v>
          </cell>
          <cell r="H10" t="str">
            <v>y</v>
          </cell>
          <cell r="I10" t="str">
            <v>IELFS 2020, UNICEF and ILO calculations</v>
          </cell>
          <cell r="J10">
            <v>4.2</v>
          </cell>
          <cell r="L10">
            <v>28.3</v>
          </cell>
          <cell r="N10" t="str">
            <v>2016-17</v>
          </cell>
          <cell r="O10" t="str">
            <v>LCS 2016-17</v>
          </cell>
          <cell r="P10">
            <v>7.3</v>
          </cell>
          <cell r="R10" t="str">
            <v>2015</v>
          </cell>
          <cell r="S10" t="str">
            <v>DHS 2015</v>
          </cell>
          <cell r="T10">
            <v>50.7</v>
          </cell>
          <cell r="U10"/>
          <cell r="V10">
            <v>42.3</v>
          </cell>
          <cell r="X10">
            <v>42.7</v>
          </cell>
          <cell r="Z10">
            <v>41.9</v>
          </cell>
          <cell r="AB10" t="str">
            <v>DHS 2015</v>
          </cell>
          <cell r="AC10" t="str">
            <v>-</v>
          </cell>
          <cell r="AE10" t="str">
            <v>-</v>
          </cell>
          <cell r="AG10" t="str">
            <v>-</v>
          </cell>
          <cell r="AI10" t="str">
            <v>-</v>
          </cell>
          <cell r="AK10" t="str">
            <v>-</v>
          </cell>
          <cell r="AM10" t="str">
            <v>-</v>
          </cell>
          <cell r="AO10" t="str">
            <v>-</v>
          </cell>
          <cell r="AQ10" t="str">
            <v>-</v>
          </cell>
          <cell r="AU10" t="str">
            <v>-</v>
          </cell>
          <cell r="AW10" t="str">
            <v>-</v>
          </cell>
          <cell r="AY10" t="str">
            <v>-</v>
          </cell>
          <cell r="BA10" t="str">
            <v>-</v>
          </cell>
          <cell r="BC10" t="str">
            <v>-</v>
          </cell>
          <cell r="BE10" t="str">
            <v>-</v>
          </cell>
          <cell r="BG10" t="str">
            <v>-</v>
          </cell>
        </row>
        <row r="11">
          <cell r="B11" t="str">
            <v>Albania</v>
          </cell>
          <cell r="C11">
            <v>3.3</v>
          </cell>
          <cell r="D11" t="str">
            <v>x</v>
          </cell>
          <cell r="E11">
            <v>3.6</v>
          </cell>
          <cell r="F11" t="str">
            <v>x</v>
          </cell>
          <cell r="G11">
            <v>3</v>
          </cell>
          <cell r="H11" t="str">
            <v>x</v>
          </cell>
          <cell r="I11" t="str">
            <v>CLS 2010, UNICEF and ILO calculations</v>
          </cell>
          <cell r="J11">
            <v>1.4</v>
          </cell>
          <cell r="L11">
            <v>11.8</v>
          </cell>
          <cell r="N11" t="str">
            <v>2017-18</v>
          </cell>
          <cell r="O11" t="str">
            <v>DHS 2017-18</v>
          </cell>
          <cell r="P11">
            <v>1.2</v>
          </cell>
          <cell r="R11" t="str">
            <v>2017-18</v>
          </cell>
          <cell r="S11" t="str">
            <v>DHS 2017-18</v>
          </cell>
          <cell r="T11">
            <v>97.7</v>
          </cell>
          <cell r="U11"/>
          <cell r="V11">
            <v>98.4</v>
          </cell>
          <cell r="X11">
            <v>98.9</v>
          </cell>
          <cell r="Z11">
            <v>98</v>
          </cell>
          <cell r="AB11" t="str">
            <v>DHS 2017-18</v>
          </cell>
          <cell r="AC11" t="str">
            <v>-</v>
          </cell>
          <cell r="AE11" t="str">
            <v>-</v>
          </cell>
          <cell r="AG11" t="str">
            <v>-</v>
          </cell>
          <cell r="AI11" t="str">
            <v>-</v>
          </cell>
          <cell r="AK11" t="str">
            <v>-</v>
          </cell>
          <cell r="AM11" t="str">
            <v>-</v>
          </cell>
          <cell r="AO11" t="str">
            <v>-</v>
          </cell>
          <cell r="AQ11" t="str">
            <v>-</v>
          </cell>
          <cell r="AU11" t="str">
            <v>-</v>
          </cell>
          <cell r="AW11" t="str">
            <v>-</v>
          </cell>
          <cell r="AY11" t="str">
            <v>-</v>
          </cell>
          <cell r="BA11" t="str">
            <v>-</v>
          </cell>
          <cell r="BC11" t="str">
            <v>-</v>
          </cell>
          <cell r="BE11" t="str">
            <v>-</v>
          </cell>
          <cell r="BG11" t="str">
            <v>-</v>
          </cell>
        </row>
        <row r="12">
          <cell r="B12" t="str">
            <v>Algeria</v>
          </cell>
          <cell r="C12">
            <v>2.5</v>
          </cell>
          <cell r="E12">
            <v>2.9</v>
          </cell>
          <cell r="G12">
            <v>2</v>
          </cell>
          <cell r="I12" t="str">
            <v>MICS 2018-19</v>
          </cell>
          <cell r="J12">
            <v>0</v>
          </cell>
          <cell r="L12">
            <v>3.8</v>
          </cell>
          <cell r="N12" t="str">
            <v>2018-19</v>
          </cell>
          <cell r="O12" t="str">
            <v>MICS 2018-19</v>
          </cell>
          <cell r="P12" t="str">
            <v>-</v>
          </cell>
          <cell r="T12">
            <v>99.4</v>
          </cell>
          <cell r="V12">
            <v>99.6</v>
          </cell>
          <cell r="X12">
            <v>99.7</v>
          </cell>
          <cell r="Z12">
            <v>99.6</v>
          </cell>
          <cell r="AB12" t="str">
            <v>MICS 2018-19</v>
          </cell>
          <cell r="AC12" t="str">
            <v>-</v>
          </cell>
          <cell r="AE12" t="str">
            <v>-</v>
          </cell>
          <cell r="AG12" t="str">
            <v>-</v>
          </cell>
          <cell r="AI12" t="str">
            <v>-</v>
          </cell>
          <cell r="AK12" t="str">
            <v>-</v>
          </cell>
          <cell r="AM12" t="str">
            <v>-</v>
          </cell>
          <cell r="AO12" t="str">
            <v>-</v>
          </cell>
          <cell r="AQ12" t="str">
            <v>-</v>
          </cell>
          <cell r="AU12" t="str">
            <v>-</v>
          </cell>
          <cell r="AW12" t="str">
            <v>-</v>
          </cell>
          <cell r="AY12" t="str">
            <v>-</v>
          </cell>
          <cell r="BA12" t="str">
            <v>-</v>
          </cell>
          <cell r="BC12" t="str">
            <v>-</v>
          </cell>
          <cell r="BE12" t="str">
            <v>-</v>
          </cell>
          <cell r="BG12" t="str">
            <v>-</v>
          </cell>
        </row>
        <row r="13">
          <cell r="B13" t="str">
            <v>Andorra</v>
          </cell>
          <cell r="C13" t="str">
            <v>-</v>
          </cell>
          <cell r="E13" t="str">
            <v>-</v>
          </cell>
          <cell r="G13" t="str">
            <v>-</v>
          </cell>
          <cell r="J13" t="str">
            <v>-</v>
          </cell>
          <cell r="L13" t="str">
            <v>-</v>
          </cell>
          <cell r="P13" t="str">
            <v>-</v>
          </cell>
          <cell r="T13" t="str">
            <v>-</v>
          </cell>
          <cell r="V13">
            <v>100</v>
          </cell>
          <cell r="W13" t="str">
            <v>v</v>
          </cell>
          <cell r="X13">
            <v>100</v>
          </cell>
          <cell r="Y13" t="str">
            <v>v</v>
          </cell>
          <cell r="Z13">
            <v>100</v>
          </cell>
          <cell r="AA13" t="str">
            <v>v</v>
          </cell>
          <cell r="AB13" t="str">
            <v>UNSD Population and Vital Statistics Report, January 2021, latest update on 4 Jan 2022</v>
          </cell>
          <cell r="AC13" t="str">
            <v>-</v>
          </cell>
          <cell r="AE13" t="str">
            <v>-</v>
          </cell>
          <cell r="AG13" t="str">
            <v>-</v>
          </cell>
          <cell r="AI13" t="str">
            <v>-</v>
          </cell>
          <cell r="AK13" t="str">
            <v>-</v>
          </cell>
          <cell r="AM13" t="str">
            <v>-</v>
          </cell>
          <cell r="AO13" t="str">
            <v>-</v>
          </cell>
          <cell r="AQ13" t="str">
            <v>-</v>
          </cell>
          <cell r="AU13" t="str">
            <v>-</v>
          </cell>
          <cell r="AW13" t="str">
            <v>-</v>
          </cell>
          <cell r="AY13" t="str">
            <v>-</v>
          </cell>
          <cell r="BA13" t="str">
            <v>-</v>
          </cell>
          <cell r="BC13" t="str">
            <v>-</v>
          </cell>
          <cell r="BE13" t="str">
            <v>-</v>
          </cell>
          <cell r="BG13" t="str">
            <v>-</v>
          </cell>
        </row>
        <row r="14">
          <cell r="B14" t="str">
            <v>Angola</v>
          </cell>
          <cell r="C14">
            <v>18.7</v>
          </cell>
          <cell r="E14">
            <v>16.600000000000001</v>
          </cell>
          <cell r="G14">
            <v>19.899999999999999</v>
          </cell>
          <cell r="I14" t="str">
            <v>DHS 2015-16, UNICEF and ILO calculations</v>
          </cell>
          <cell r="J14">
            <v>7.9</v>
          </cell>
          <cell r="L14">
            <v>30.3</v>
          </cell>
          <cell r="N14" t="str">
            <v>2015-16</v>
          </cell>
          <cell r="O14" t="str">
            <v>DHS 2015-16</v>
          </cell>
          <cell r="P14">
            <v>6</v>
          </cell>
          <cell r="R14" t="str">
            <v>2015-16</v>
          </cell>
          <cell r="S14" t="str">
            <v>DHS 2015-16</v>
          </cell>
          <cell r="T14">
            <v>11.5</v>
          </cell>
          <cell r="U14"/>
          <cell r="V14">
            <v>25</v>
          </cell>
          <cell r="X14">
            <v>24.8</v>
          </cell>
          <cell r="Z14">
            <v>25.2</v>
          </cell>
          <cell r="AB14" t="str">
            <v>DHS 2015-16</v>
          </cell>
          <cell r="AC14" t="str">
            <v>-</v>
          </cell>
          <cell r="AE14" t="str">
            <v>-</v>
          </cell>
          <cell r="AG14" t="str">
            <v>-</v>
          </cell>
          <cell r="AI14" t="str">
            <v>-</v>
          </cell>
          <cell r="AK14" t="str">
            <v>-</v>
          </cell>
          <cell r="AM14" t="str">
            <v>-</v>
          </cell>
          <cell r="AO14" t="str">
            <v>-</v>
          </cell>
          <cell r="AQ14" t="str">
            <v>-</v>
          </cell>
          <cell r="AU14" t="str">
            <v>-</v>
          </cell>
          <cell r="AW14" t="str">
            <v>-</v>
          </cell>
          <cell r="AY14" t="str">
            <v>-</v>
          </cell>
          <cell r="BA14" t="str">
            <v>-</v>
          </cell>
          <cell r="BC14" t="str">
            <v>-</v>
          </cell>
          <cell r="BE14" t="str">
            <v>-</v>
          </cell>
          <cell r="BG14" t="str">
            <v>-</v>
          </cell>
        </row>
        <row r="15">
          <cell r="B15" t="str">
            <v>Anguilla</v>
          </cell>
          <cell r="C15" t="str">
            <v>-</v>
          </cell>
          <cell r="E15" t="str">
            <v>-</v>
          </cell>
          <cell r="G15" t="str">
            <v>-</v>
          </cell>
          <cell r="J15" t="str">
            <v>-</v>
          </cell>
          <cell r="L15" t="str">
            <v>-</v>
          </cell>
          <cell r="P15" t="str">
            <v>-</v>
          </cell>
          <cell r="T15" t="str">
            <v>-</v>
          </cell>
          <cell r="V15" t="str">
            <v>-</v>
          </cell>
          <cell r="X15" t="str">
            <v>-</v>
          </cell>
          <cell r="Z15" t="str">
            <v>-</v>
          </cell>
          <cell r="AC15" t="str">
            <v>-</v>
          </cell>
          <cell r="AE15" t="str">
            <v>-</v>
          </cell>
          <cell r="AG15" t="str">
            <v>-</v>
          </cell>
          <cell r="AI15" t="str">
            <v>-</v>
          </cell>
          <cell r="AK15" t="str">
            <v>-</v>
          </cell>
          <cell r="AM15" t="str">
            <v>-</v>
          </cell>
          <cell r="AO15" t="str">
            <v>-</v>
          </cell>
          <cell r="AQ15" t="str">
            <v>-</v>
          </cell>
          <cell r="AU15" t="str">
            <v>-</v>
          </cell>
          <cell r="AW15" t="str">
            <v>-</v>
          </cell>
          <cell r="AY15" t="str">
            <v>-</v>
          </cell>
          <cell r="BA15" t="str">
            <v>-</v>
          </cell>
          <cell r="BC15" t="str">
            <v>-</v>
          </cell>
          <cell r="BE15" t="str">
            <v>-</v>
          </cell>
          <cell r="BG15" t="str">
            <v>-</v>
          </cell>
        </row>
        <row r="16">
          <cell r="B16" t="str">
            <v>Antigua and Barbuda</v>
          </cell>
          <cell r="C16" t="str">
            <v>-</v>
          </cell>
          <cell r="E16" t="str">
            <v>-</v>
          </cell>
          <cell r="G16" t="str">
            <v>-</v>
          </cell>
          <cell r="J16" t="str">
            <v>-</v>
          </cell>
          <cell r="L16" t="str">
            <v>-</v>
          </cell>
          <cell r="P16" t="str">
            <v>-</v>
          </cell>
          <cell r="T16" t="str">
            <v>-</v>
          </cell>
          <cell r="V16" t="str">
            <v>-</v>
          </cell>
          <cell r="X16" t="str">
            <v>-</v>
          </cell>
          <cell r="Z16" t="str">
            <v>-</v>
          </cell>
          <cell r="AC16" t="str">
            <v>-</v>
          </cell>
          <cell r="AE16" t="str">
            <v>-</v>
          </cell>
          <cell r="AG16" t="str">
            <v>-</v>
          </cell>
          <cell r="AI16" t="str">
            <v>-</v>
          </cell>
          <cell r="AK16" t="str">
            <v>-</v>
          </cell>
          <cell r="AM16" t="str">
            <v>-</v>
          </cell>
          <cell r="AO16" t="str">
            <v>-</v>
          </cell>
          <cell r="AQ16" t="str">
            <v>-</v>
          </cell>
          <cell r="AU16" t="str">
            <v>-</v>
          </cell>
          <cell r="AW16" t="str">
            <v>-</v>
          </cell>
          <cell r="AY16" t="str">
            <v>-</v>
          </cell>
          <cell r="BA16" t="str">
            <v>-</v>
          </cell>
          <cell r="BC16" t="str">
            <v>-</v>
          </cell>
          <cell r="BE16" t="str">
            <v>-</v>
          </cell>
          <cell r="BG16" t="str">
            <v>-</v>
          </cell>
        </row>
        <row r="17">
          <cell r="B17" t="str">
            <v>Argentina</v>
          </cell>
          <cell r="C17" t="str">
            <v>-</v>
          </cell>
          <cell r="E17" t="str">
            <v>-</v>
          </cell>
          <cell r="G17" t="str">
            <v>-</v>
          </cell>
          <cell r="J17">
            <v>2.4</v>
          </cell>
          <cell r="K17" t="str">
            <v>y</v>
          </cell>
          <cell r="L17">
            <v>15.5</v>
          </cell>
          <cell r="M17" t="str">
            <v>y</v>
          </cell>
          <cell r="N17" t="str">
            <v>2019-20</v>
          </cell>
          <cell r="O17" t="str">
            <v>MICS 2019-20</v>
          </cell>
          <cell r="P17" t="str">
            <v>-</v>
          </cell>
          <cell r="T17">
            <v>99.3</v>
          </cell>
          <cell r="U17" t="str">
            <v>y</v>
          </cell>
          <cell r="V17">
            <v>99.7</v>
          </cell>
          <cell r="W17" t="str">
            <v>y</v>
          </cell>
          <cell r="X17">
            <v>100</v>
          </cell>
          <cell r="Y17" t="str">
            <v>y</v>
          </cell>
          <cell r="Z17">
            <v>99.4</v>
          </cell>
          <cell r="AA17" t="str">
            <v>y</v>
          </cell>
          <cell r="AB17" t="str">
            <v>MICS 2019-20</v>
          </cell>
          <cell r="AC17" t="str">
            <v>-</v>
          </cell>
          <cell r="AE17" t="str">
            <v>-</v>
          </cell>
          <cell r="AG17" t="str">
            <v>-</v>
          </cell>
          <cell r="AI17" t="str">
            <v>-</v>
          </cell>
          <cell r="AK17" t="str">
            <v>-</v>
          </cell>
          <cell r="AM17" t="str">
            <v>-</v>
          </cell>
          <cell r="AO17" t="str">
            <v>-</v>
          </cell>
          <cell r="AQ17" t="str">
            <v>-</v>
          </cell>
          <cell r="AU17" t="str">
            <v>-</v>
          </cell>
          <cell r="AW17" t="str">
            <v>-</v>
          </cell>
          <cell r="AY17" t="str">
            <v>-</v>
          </cell>
          <cell r="BA17" t="str">
            <v>-</v>
          </cell>
          <cell r="BC17" t="str">
            <v>-</v>
          </cell>
          <cell r="BE17" t="str">
            <v>-</v>
          </cell>
          <cell r="BG17" t="str">
            <v>-</v>
          </cell>
        </row>
        <row r="18">
          <cell r="B18" t="str">
            <v>Armenia</v>
          </cell>
          <cell r="C18">
            <v>4.0999999999999996</v>
          </cell>
          <cell r="E18">
            <v>5</v>
          </cell>
          <cell r="G18">
            <v>3</v>
          </cell>
          <cell r="I18" t="str">
            <v>CLS 2015, UNICEF and ILO calculations</v>
          </cell>
          <cell r="J18">
            <v>0</v>
          </cell>
          <cell r="L18">
            <v>5.3</v>
          </cell>
          <cell r="N18" t="str">
            <v>2015-16</v>
          </cell>
          <cell r="O18" t="str">
            <v>DHS 2015-16</v>
          </cell>
          <cell r="P18">
            <v>0.4</v>
          </cell>
          <cell r="R18" t="str">
            <v>2015-16</v>
          </cell>
          <cell r="S18" t="str">
            <v>DHS 2015-16</v>
          </cell>
          <cell r="T18">
            <v>99.7</v>
          </cell>
          <cell r="U18"/>
          <cell r="V18">
            <v>98.7</v>
          </cell>
          <cell r="X18">
            <v>98.9</v>
          </cell>
          <cell r="Z18">
            <v>98.5</v>
          </cell>
          <cell r="AB18" t="str">
            <v>DHS 2015-16</v>
          </cell>
          <cell r="AC18" t="str">
            <v>-</v>
          </cell>
          <cell r="AE18" t="str">
            <v>-</v>
          </cell>
          <cell r="AG18" t="str">
            <v>-</v>
          </cell>
          <cell r="AI18" t="str">
            <v>-</v>
          </cell>
          <cell r="AK18" t="str">
            <v>-</v>
          </cell>
          <cell r="AM18" t="str">
            <v>-</v>
          </cell>
          <cell r="AO18" t="str">
            <v>-</v>
          </cell>
          <cell r="AQ18" t="str">
            <v>-</v>
          </cell>
          <cell r="AU18" t="str">
            <v>-</v>
          </cell>
          <cell r="AW18" t="str">
            <v>-</v>
          </cell>
          <cell r="AY18" t="str">
            <v>-</v>
          </cell>
          <cell r="BA18" t="str">
            <v>-</v>
          </cell>
          <cell r="BC18" t="str">
            <v>-</v>
          </cell>
          <cell r="BE18" t="str">
            <v>-</v>
          </cell>
          <cell r="BG18" t="str">
            <v>-</v>
          </cell>
        </row>
        <row r="19">
          <cell r="B19" t="str">
            <v>Australia</v>
          </cell>
          <cell r="C19" t="str">
            <v>-</v>
          </cell>
          <cell r="E19" t="str">
            <v>-</v>
          </cell>
          <cell r="G19" t="str">
            <v>-</v>
          </cell>
          <cell r="J19" t="str">
            <v>-</v>
          </cell>
          <cell r="L19" t="str">
            <v>-</v>
          </cell>
          <cell r="P19" t="str">
            <v>-</v>
          </cell>
          <cell r="T19" t="str">
            <v>-</v>
          </cell>
          <cell r="V19">
            <v>100</v>
          </cell>
          <cell r="W19" t="str">
            <v>v</v>
          </cell>
          <cell r="X19">
            <v>100</v>
          </cell>
          <cell r="Y19" t="str">
            <v>v</v>
          </cell>
          <cell r="Z19">
            <v>100</v>
          </cell>
          <cell r="AA19" t="str">
            <v>v</v>
          </cell>
          <cell r="AB19" t="str">
            <v>UNSD Population and Vital Statistics Report, January 2021, latest update on 4 Jan 2022</v>
          </cell>
          <cell r="AC19" t="str">
            <v>-</v>
          </cell>
          <cell r="AE19" t="str">
            <v>-</v>
          </cell>
          <cell r="AG19" t="str">
            <v>-</v>
          </cell>
          <cell r="AI19" t="str">
            <v>-</v>
          </cell>
          <cell r="AK19" t="str">
            <v>-</v>
          </cell>
          <cell r="AM19" t="str">
            <v>-</v>
          </cell>
          <cell r="AO19" t="str">
            <v>-</v>
          </cell>
          <cell r="AQ19" t="str">
            <v>-</v>
          </cell>
          <cell r="AU19" t="str">
            <v>-</v>
          </cell>
          <cell r="AW19" t="str">
            <v>-</v>
          </cell>
          <cell r="AY19" t="str">
            <v>-</v>
          </cell>
          <cell r="BA19" t="str">
            <v>-</v>
          </cell>
          <cell r="BC19" t="str">
            <v>-</v>
          </cell>
          <cell r="BE19" t="str">
            <v>-</v>
          </cell>
          <cell r="BG19" t="str">
            <v>-</v>
          </cell>
        </row>
        <row r="20">
          <cell r="B20" t="str">
            <v>Austria</v>
          </cell>
          <cell r="C20" t="str">
            <v>-</v>
          </cell>
          <cell r="E20" t="str">
            <v>-</v>
          </cell>
          <cell r="G20" t="str">
            <v>-</v>
          </cell>
          <cell r="J20" t="str">
            <v>-</v>
          </cell>
          <cell r="L20" t="str">
            <v>-</v>
          </cell>
          <cell r="P20" t="str">
            <v>-</v>
          </cell>
          <cell r="T20" t="str">
            <v>-</v>
          </cell>
          <cell r="V20">
            <v>100</v>
          </cell>
          <cell r="W20" t="str">
            <v>v</v>
          </cell>
          <cell r="X20">
            <v>100</v>
          </cell>
          <cell r="Y20" t="str">
            <v>v</v>
          </cell>
          <cell r="Z20">
            <v>100</v>
          </cell>
          <cell r="AA20" t="str">
            <v>v</v>
          </cell>
          <cell r="AB20" t="str">
            <v>UNSD Population and Vital Statistics Report, January 2021, latest update on 4 Jan 2022</v>
          </cell>
          <cell r="AC20" t="str">
            <v>-</v>
          </cell>
          <cell r="AE20" t="str">
            <v>-</v>
          </cell>
          <cell r="AG20" t="str">
            <v>-</v>
          </cell>
          <cell r="AI20" t="str">
            <v>-</v>
          </cell>
          <cell r="AK20" t="str">
            <v>-</v>
          </cell>
          <cell r="AM20" t="str">
            <v>-</v>
          </cell>
          <cell r="AO20" t="str">
            <v>-</v>
          </cell>
          <cell r="AQ20" t="str">
            <v>-</v>
          </cell>
          <cell r="AU20" t="str">
            <v>-</v>
          </cell>
          <cell r="AW20" t="str">
            <v>-</v>
          </cell>
          <cell r="AY20" t="str">
            <v>-</v>
          </cell>
          <cell r="BA20" t="str">
            <v>-</v>
          </cell>
          <cell r="BC20" t="str">
            <v>-</v>
          </cell>
          <cell r="BE20" t="str">
            <v>-</v>
          </cell>
          <cell r="BG20" t="str">
            <v>-</v>
          </cell>
        </row>
        <row r="21">
          <cell r="B21" t="str">
            <v>Azerbaijan</v>
          </cell>
          <cell r="C21" t="str">
            <v>-</v>
          </cell>
          <cell r="E21" t="str">
            <v>-</v>
          </cell>
          <cell r="G21" t="str">
            <v>-</v>
          </cell>
          <cell r="J21">
            <v>1.9</v>
          </cell>
          <cell r="K21" t="str">
            <v>x,y</v>
          </cell>
          <cell r="L21">
            <v>11</v>
          </cell>
          <cell r="M21" t="str">
            <v>x,y</v>
          </cell>
          <cell r="N21" t="str">
            <v>2011</v>
          </cell>
          <cell r="O21" t="str">
            <v>DHS 2011</v>
          </cell>
          <cell r="P21">
            <v>0.4</v>
          </cell>
          <cell r="Q21" t="str">
            <v>x</v>
          </cell>
          <cell r="R21" t="str">
            <v>2006</v>
          </cell>
          <cell r="S21" t="str">
            <v>DHS 2006</v>
          </cell>
          <cell r="T21">
            <v>87.9</v>
          </cell>
          <cell r="U21" t="str">
            <v>x</v>
          </cell>
          <cell r="V21">
            <v>93.6</v>
          </cell>
          <cell r="W21" t="str">
            <v>x</v>
          </cell>
          <cell r="X21">
            <v>93.4</v>
          </cell>
          <cell r="Y21" t="str">
            <v>x</v>
          </cell>
          <cell r="Z21">
            <v>93.9</v>
          </cell>
          <cell r="AA21" t="str">
            <v>x</v>
          </cell>
          <cell r="AB21" t="str">
            <v>DHS 2006</v>
          </cell>
          <cell r="AC21" t="str">
            <v>-</v>
          </cell>
          <cell r="AE21" t="str">
            <v>-</v>
          </cell>
          <cell r="AG21" t="str">
            <v>-</v>
          </cell>
          <cell r="AI21" t="str">
            <v>-</v>
          </cell>
          <cell r="AK21" t="str">
            <v>-</v>
          </cell>
          <cell r="AM21" t="str">
            <v>-</v>
          </cell>
          <cell r="AO21" t="str">
            <v>-</v>
          </cell>
          <cell r="AQ21" t="str">
            <v>-</v>
          </cell>
          <cell r="AU21" t="str">
            <v>-</v>
          </cell>
          <cell r="AW21" t="str">
            <v>-</v>
          </cell>
          <cell r="AY21" t="str">
            <v>-</v>
          </cell>
          <cell r="BA21" t="str">
            <v>-</v>
          </cell>
          <cell r="BC21" t="str">
            <v>-</v>
          </cell>
          <cell r="BE21" t="str">
            <v>-</v>
          </cell>
          <cell r="BG21" t="str">
            <v>-</v>
          </cell>
        </row>
        <row r="22">
          <cell r="B22" t="str">
            <v>Bahamas</v>
          </cell>
          <cell r="C22" t="str">
            <v>-</v>
          </cell>
          <cell r="E22" t="str">
            <v>-</v>
          </cell>
          <cell r="G22" t="str">
            <v>-</v>
          </cell>
          <cell r="J22" t="str">
            <v>-</v>
          </cell>
          <cell r="L22" t="str">
            <v>-</v>
          </cell>
          <cell r="P22" t="str">
            <v>-</v>
          </cell>
          <cell r="T22" t="str">
            <v>-</v>
          </cell>
          <cell r="V22" t="str">
            <v>-</v>
          </cell>
          <cell r="X22" t="str">
            <v>-</v>
          </cell>
          <cell r="Z22" t="str">
            <v>-</v>
          </cell>
          <cell r="AC22" t="str">
            <v>-</v>
          </cell>
          <cell r="AE22" t="str">
            <v>-</v>
          </cell>
          <cell r="AG22" t="str">
            <v>-</v>
          </cell>
          <cell r="AI22" t="str">
            <v>-</v>
          </cell>
          <cell r="AK22" t="str">
            <v>-</v>
          </cell>
          <cell r="AM22" t="str">
            <v>-</v>
          </cell>
          <cell r="AO22" t="str">
            <v>-</v>
          </cell>
          <cell r="AQ22" t="str">
            <v>-</v>
          </cell>
          <cell r="AU22" t="str">
            <v>-</v>
          </cell>
          <cell r="AW22" t="str">
            <v>-</v>
          </cell>
          <cell r="AY22" t="str">
            <v>-</v>
          </cell>
          <cell r="BA22" t="str">
            <v>-</v>
          </cell>
          <cell r="BC22" t="str">
            <v>-</v>
          </cell>
          <cell r="BE22" t="str">
            <v>-</v>
          </cell>
          <cell r="BG22" t="str">
            <v>-</v>
          </cell>
        </row>
        <row r="23">
          <cell r="B23" t="str">
            <v>Bahrain</v>
          </cell>
          <cell r="C23" t="str">
            <v>-</v>
          </cell>
          <cell r="E23" t="str">
            <v>-</v>
          </cell>
          <cell r="G23" t="str">
            <v>-</v>
          </cell>
          <cell r="J23" t="str">
            <v>-</v>
          </cell>
          <cell r="L23" t="str">
            <v>-</v>
          </cell>
          <cell r="P23" t="str">
            <v>-</v>
          </cell>
          <cell r="T23" t="str">
            <v>-</v>
          </cell>
          <cell r="V23">
            <v>100</v>
          </cell>
          <cell r="X23">
            <v>100</v>
          </cell>
          <cell r="Z23">
            <v>100</v>
          </cell>
          <cell r="AB23" t="str">
            <v>Information and e-Government Authority</v>
          </cell>
          <cell r="AC23" t="str">
            <v>-</v>
          </cell>
          <cell r="AE23" t="str">
            <v>-</v>
          </cell>
          <cell r="AG23" t="str">
            <v>-</v>
          </cell>
          <cell r="AI23" t="str">
            <v>-</v>
          </cell>
          <cell r="AK23" t="str">
            <v>-</v>
          </cell>
          <cell r="AM23" t="str">
            <v>-</v>
          </cell>
          <cell r="AO23" t="str">
            <v>-</v>
          </cell>
          <cell r="AQ23" t="str">
            <v>-</v>
          </cell>
          <cell r="AU23" t="str">
            <v>-</v>
          </cell>
          <cell r="AW23" t="str">
            <v>-</v>
          </cell>
          <cell r="AY23" t="str">
            <v>-</v>
          </cell>
          <cell r="BA23" t="str">
            <v>-</v>
          </cell>
          <cell r="BC23" t="str">
            <v>-</v>
          </cell>
          <cell r="BE23" t="str">
            <v>-</v>
          </cell>
          <cell r="BG23" t="str">
            <v>-</v>
          </cell>
        </row>
        <row r="24">
          <cell r="B24" t="str">
            <v>Bangladesh</v>
          </cell>
          <cell r="C24">
            <v>6.8</v>
          </cell>
          <cell r="E24">
            <v>8.8000000000000007</v>
          </cell>
          <cell r="G24">
            <v>4.5999999999999996</v>
          </cell>
          <cell r="I24" t="str">
            <v>MICS 2019, UNICEF and ILO calculations</v>
          </cell>
          <cell r="J24">
            <v>15.5</v>
          </cell>
          <cell r="L24">
            <v>51.4</v>
          </cell>
          <cell r="N24" t="str">
            <v>2019</v>
          </cell>
          <cell r="O24" t="str">
            <v>MICS 2019</v>
          </cell>
          <cell r="P24">
            <v>4.4000000000000004</v>
          </cell>
          <cell r="Q24" t="str">
            <v>x</v>
          </cell>
          <cell r="R24" t="str">
            <v>2011</v>
          </cell>
          <cell r="S24" t="str">
            <v>DHS 2011</v>
          </cell>
          <cell r="T24">
            <v>40</v>
          </cell>
          <cell r="U24"/>
          <cell r="V24">
            <v>56</v>
          </cell>
          <cell r="X24">
            <v>56</v>
          </cell>
          <cell r="Z24">
            <v>56.1</v>
          </cell>
          <cell r="AB24" t="str">
            <v>MICS 2019</v>
          </cell>
          <cell r="AC24" t="str">
            <v>-</v>
          </cell>
          <cell r="AE24" t="str">
            <v>-</v>
          </cell>
          <cell r="AG24" t="str">
            <v>-</v>
          </cell>
          <cell r="AI24" t="str">
            <v>-</v>
          </cell>
          <cell r="AK24" t="str">
            <v>-</v>
          </cell>
          <cell r="AM24" t="str">
            <v>-</v>
          </cell>
          <cell r="AO24" t="str">
            <v>-</v>
          </cell>
          <cell r="AQ24" t="str">
            <v>-</v>
          </cell>
          <cell r="AU24" t="str">
            <v>-</v>
          </cell>
          <cell r="AW24" t="str">
            <v>-</v>
          </cell>
          <cell r="AY24" t="str">
            <v>-</v>
          </cell>
          <cell r="BA24" t="str">
            <v>-</v>
          </cell>
          <cell r="BC24" t="str">
            <v>-</v>
          </cell>
          <cell r="BE24" t="str">
            <v>-</v>
          </cell>
          <cell r="BG24" t="str">
            <v>-</v>
          </cell>
        </row>
        <row r="25">
          <cell r="B25" t="str">
            <v>Barbados</v>
          </cell>
          <cell r="C25">
            <v>1.4</v>
          </cell>
          <cell r="D25" t="str">
            <v>x</v>
          </cell>
          <cell r="E25">
            <v>1.8</v>
          </cell>
          <cell r="F25" t="str">
            <v>x</v>
          </cell>
          <cell r="G25">
            <v>0.9</v>
          </cell>
          <cell r="H25" t="str">
            <v>x</v>
          </cell>
          <cell r="I25" t="str">
            <v>MICS 2012, UNICEF and ILO calculations</v>
          </cell>
          <cell r="J25">
            <v>7.7</v>
          </cell>
          <cell r="K25" t="str">
            <v>x</v>
          </cell>
          <cell r="L25">
            <v>29.2</v>
          </cell>
          <cell r="M25" t="str">
            <v>x</v>
          </cell>
          <cell r="N25" t="str">
            <v>2012</v>
          </cell>
          <cell r="O25" t="str">
            <v>MICS 2012</v>
          </cell>
          <cell r="P25" t="str">
            <v>-</v>
          </cell>
          <cell r="T25">
            <v>93.7</v>
          </cell>
          <cell r="V25">
            <v>98.7</v>
          </cell>
          <cell r="X25">
            <v>98.8</v>
          </cell>
          <cell r="Z25">
            <v>98.7</v>
          </cell>
          <cell r="AB25" t="str">
            <v>MICS 2012</v>
          </cell>
          <cell r="AC25" t="str">
            <v>-</v>
          </cell>
          <cell r="AE25" t="str">
            <v>-</v>
          </cell>
          <cell r="AG25" t="str">
            <v>-</v>
          </cell>
          <cell r="AI25" t="str">
            <v>-</v>
          </cell>
          <cell r="AK25" t="str">
            <v>-</v>
          </cell>
          <cell r="AM25" t="str">
            <v>-</v>
          </cell>
          <cell r="AO25" t="str">
            <v>-</v>
          </cell>
          <cell r="AQ25" t="str">
            <v>-</v>
          </cell>
          <cell r="AU25" t="str">
            <v>-</v>
          </cell>
          <cell r="AW25" t="str">
            <v>-</v>
          </cell>
          <cell r="AY25" t="str">
            <v>-</v>
          </cell>
          <cell r="BA25" t="str">
            <v>-</v>
          </cell>
          <cell r="BC25" t="str">
            <v>-</v>
          </cell>
          <cell r="BE25" t="str">
            <v>-</v>
          </cell>
          <cell r="BG25" t="str">
            <v>-</v>
          </cell>
        </row>
        <row r="26">
          <cell r="B26" t="str">
            <v>Belarus</v>
          </cell>
          <cell r="C26">
            <v>4.0999999999999996</v>
          </cell>
          <cell r="E26">
            <v>4.7</v>
          </cell>
          <cell r="G26">
            <v>3.4</v>
          </cell>
          <cell r="I26" t="str">
            <v>MICS 2019</v>
          </cell>
          <cell r="J26">
            <v>0.1</v>
          </cell>
          <cell r="L26">
            <v>4.7</v>
          </cell>
          <cell r="N26" t="str">
            <v>2019</v>
          </cell>
          <cell r="O26" t="str">
            <v>MICS 2019</v>
          </cell>
          <cell r="P26">
            <v>1.6</v>
          </cell>
          <cell r="R26" t="str">
            <v>2019</v>
          </cell>
          <cell r="S26" t="str">
            <v>MICS 2019</v>
          </cell>
          <cell r="T26" t="str">
            <v>-</v>
          </cell>
          <cell r="U26"/>
          <cell r="V26">
            <v>100</v>
          </cell>
          <cell r="W26" t="str">
            <v>y</v>
          </cell>
          <cell r="X26">
            <v>100</v>
          </cell>
          <cell r="Y26" t="str">
            <v>y</v>
          </cell>
          <cell r="Z26">
            <v>100</v>
          </cell>
          <cell r="AA26" t="str">
            <v>y</v>
          </cell>
          <cell r="AB26" t="str">
            <v>Vital registration data 2019</v>
          </cell>
          <cell r="AC26" t="str">
            <v>-</v>
          </cell>
          <cell r="AE26" t="str">
            <v>-</v>
          </cell>
          <cell r="AG26" t="str">
            <v>-</v>
          </cell>
          <cell r="AI26" t="str">
            <v>-</v>
          </cell>
          <cell r="AK26" t="str">
            <v>-</v>
          </cell>
          <cell r="AM26" t="str">
            <v>-</v>
          </cell>
          <cell r="AO26" t="str">
            <v>-</v>
          </cell>
          <cell r="AQ26" t="str">
            <v>-</v>
          </cell>
          <cell r="AU26" t="str">
            <v>-</v>
          </cell>
          <cell r="AW26" t="str">
            <v>-</v>
          </cell>
          <cell r="AY26" t="str">
            <v>-</v>
          </cell>
          <cell r="BA26" t="str">
            <v>-</v>
          </cell>
          <cell r="BC26" t="str">
            <v>-</v>
          </cell>
          <cell r="BE26" t="str">
            <v>-</v>
          </cell>
          <cell r="BG26" t="str">
            <v>-</v>
          </cell>
        </row>
        <row r="27">
          <cell r="B27" t="str">
            <v>Belgium</v>
          </cell>
          <cell r="C27" t="str">
            <v>-</v>
          </cell>
          <cell r="E27" t="str">
            <v>-</v>
          </cell>
          <cell r="G27" t="str">
            <v>-</v>
          </cell>
          <cell r="J27">
            <v>0</v>
          </cell>
          <cell r="K27" t="str">
            <v>y</v>
          </cell>
          <cell r="L27">
            <v>0</v>
          </cell>
          <cell r="M27" t="str">
            <v>y</v>
          </cell>
          <cell r="N27" t="str">
            <v>2019</v>
          </cell>
          <cell r="O27" t="str">
            <v>Statistics Belgium derived from the Population register, 2020</v>
          </cell>
          <cell r="P27" t="str">
            <v>-</v>
          </cell>
          <cell r="T27" t="str">
            <v>-</v>
          </cell>
          <cell r="V27">
            <v>100</v>
          </cell>
          <cell r="W27" t="str">
            <v>v</v>
          </cell>
          <cell r="X27">
            <v>100</v>
          </cell>
          <cell r="Y27" t="str">
            <v>v</v>
          </cell>
          <cell r="Z27">
            <v>100</v>
          </cell>
          <cell r="AA27" t="str">
            <v>v</v>
          </cell>
          <cell r="AB27" t="str">
            <v>UNSD Population and Vital Statistics Report, January 2021, latest update on 4 Jan 2022</v>
          </cell>
          <cell r="AC27" t="str">
            <v>-</v>
          </cell>
          <cell r="AE27" t="str">
            <v>-</v>
          </cell>
          <cell r="AG27" t="str">
            <v>-</v>
          </cell>
          <cell r="AI27" t="str">
            <v>-</v>
          </cell>
          <cell r="AK27" t="str">
            <v>-</v>
          </cell>
          <cell r="AM27" t="str">
            <v>-</v>
          </cell>
          <cell r="AO27" t="str">
            <v>-</v>
          </cell>
          <cell r="AQ27" t="str">
            <v>-</v>
          </cell>
          <cell r="AU27" t="str">
            <v>-</v>
          </cell>
          <cell r="AW27" t="str">
            <v>-</v>
          </cell>
          <cell r="AY27" t="str">
            <v>-</v>
          </cell>
          <cell r="BA27" t="str">
            <v>-</v>
          </cell>
          <cell r="BC27" t="str">
            <v>-</v>
          </cell>
          <cell r="BE27" t="str">
            <v>-</v>
          </cell>
          <cell r="BG27" t="str">
            <v>-</v>
          </cell>
        </row>
        <row r="28">
          <cell r="B28" t="str">
            <v>Belize</v>
          </cell>
          <cell r="C28">
            <v>3.3</v>
          </cell>
          <cell r="E28">
            <v>3.9</v>
          </cell>
          <cell r="G28">
            <v>2.6</v>
          </cell>
          <cell r="I28" t="str">
            <v>CAS 2013, UNICEF and ILO calculations</v>
          </cell>
          <cell r="J28">
            <v>6.3</v>
          </cell>
          <cell r="L28">
            <v>33.5</v>
          </cell>
          <cell r="N28" t="str">
            <v>2015-16</v>
          </cell>
          <cell r="O28" t="str">
            <v>MICS 2015-16</v>
          </cell>
          <cell r="P28">
            <v>22.2</v>
          </cell>
          <cell r="R28" t="str">
            <v>2015-16</v>
          </cell>
          <cell r="S28" t="str">
            <v>MICS 2015-16</v>
          </cell>
          <cell r="T28">
            <v>90</v>
          </cell>
          <cell r="U28"/>
          <cell r="V28">
            <v>95.7</v>
          </cell>
          <cell r="X28">
            <v>95.3</v>
          </cell>
          <cell r="Z28">
            <v>96.1</v>
          </cell>
          <cell r="AB28" t="str">
            <v>MICS 2015</v>
          </cell>
          <cell r="AC28" t="str">
            <v>-</v>
          </cell>
          <cell r="AE28" t="str">
            <v>-</v>
          </cell>
          <cell r="AG28" t="str">
            <v>-</v>
          </cell>
          <cell r="AI28" t="str">
            <v>-</v>
          </cell>
          <cell r="AK28" t="str">
            <v>-</v>
          </cell>
          <cell r="AM28" t="str">
            <v>-</v>
          </cell>
          <cell r="AO28" t="str">
            <v>-</v>
          </cell>
          <cell r="AQ28" t="str">
            <v>-</v>
          </cell>
          <cell r="AU28" t="str">
            <v>-</v>
          </cell>
          <cell r="AW28" t="str">
            <v>-</v>
          </cell>
          <cell r="AY28" t="str">
            <v>-</v>
          </cell>
          <cell r="BA28" t="str">
            <v>-</v>
          </cell>
          <cell r="BC28" t="str">
            <v>-</v>
          </cell>
          <cell r="BE28" t="str">
            <v>-</v>
          </cell>
          <cell r="BG28" t="str">
            <v>-</v>
          </cell>
        </row>
        <row r="29">
          <cell r="B29" t="str">
            <v>Benin</v>
          </cell>
          <cell r="C29">
            <v>24.8</v>
          </cell>
          <cell r="E29">
            <v>23.6</v>
          </cell>
          <cell r="G29">
            <v>26</v>
          </cell>
          <cell r="I29" t="str">
            <v>DHS 2017-18, UNICEF and ILO calculations</v>
          </cell>
          <cell r="J29">
            <v>9.4</v>
          </cell>
          <cell r="L29">
            <v>30.6</v>
          </cell>
          <cell r="N29" t="str">
            <v>2017-18</v>
          </cell>
          <cell r="O29" t="str">
            <v>DHS 2017-18</v>
          </cell>
          <cell r="P29">
            <v>4.8</v>
          </cell>
          <cell r="R29" t="str">
            <v>2017-18</v>
          </cell>
          <cell r="S29" t="str">
            <v>DHS 2017-18</v>
          </cell>
          <cell r="T29">
            <v>87</v>
          </cell>
          <cell r="U29"/>
          <cell r="V29">
            <v>85.6</v>
          </cell>
          <cell r="X29">
            <v>85.4</v>
          </cell>
          <cell r="Z29">
            <v>85.9</v>
          </cell>
          <cell r="AB29" t="str">
            <v>DHS 2017-18</v>
          </cell>
          <cell r="AC29">
            <v>9.1999999999999993</v>
          </cell>
          <cell r="AE29">
            <v>5.2</v>
          </cell>
          <cell r="AG29">
            <v>13.1</v>
          </cell>
          <cell r="AI29">
            <v>16.2</v>
          </cell>
          <cell r="AK29">
            <v>13.5</v>
          </cell>
          <cell r="AM29">
            <v>10.3</v>
          </cell>
          <cell r="AO29">
            <v>6.6</v>
          </cell>
          <cell r="AQ29">
            <v>2.2999999999999998</v>
          </cell>
          <cell r="AS29" t="str">
            <v>2014</v>
          </cell>
          <cell r="AT29" t="str">
            <v>MICS 2014</v>
          </cell>
          <cell r="AU29">
            <v>0.2</v>
          </cell>
          <cell r="AW29">
            <v>0.1</v>
          </cell>
          <cell r="AY29">
            <v>0.2</v>
          </cell>
          <cell r="BA29">
            <v>0.5</v>
          </cell>
          <cell r="BC29">
            <v>0.1</v>
          </cell>
          <cell r="BE29">
            <v>0.1</v>
          </cell>
          <cell r="BG29">
            <v>0.1</v>
          </cell>
        </row>
        <row r="30">
          <cell r="B30" t="str">
            <v>Bhutan</v>
          </cell>
          <cell r="C30">
            <v>3.5</v>
          </cell>
          <cell r="D30" t="str">
            <v>x</v>
          </cell>
          <cell r="E30">
            <v>2.8</v>
          </cell>
          <cell r="F30" t="str">
            <v>x</v>
          </cell>
          <cell r="G30">
            <v>4.2</v>
          </cell>
          <cell r="H30" t="str">
            <v>x</v>
          </cell>
          <cell r="I30" t="str">
            <v>MICS 2010, UNICEF and ILO calculations</v>
          </cell>
          <cell r="J30">
            <v>6.2</v>
          </cell>
          <cell r="K30" t="str">
            <v>x</v>
          </cell>
          <cell r="L30">
            <v>25.8</v>
          </cell>
          <cell r="M30" t="str">
            <v>x</v>
          </cell>
          <cell r="N30" t="str">
            <v>2010</v>
          </cell>
          <cell r="O30" t="str">
            <v>MICS 2010</v>
          </cell>
          <cell r="P30" t="str">
            <v>-</v>
          </cell>
          <cell r="T30">
            <v>99.5</v>
          </cell>
          <cell r="U30" t="str">
            <v>x</v>
          </cell>
          <cell r="V30">
            <v>99.9</v>
          </cell>
          <cell r="W30" t="str">
            <v>x</v>
          </cell>
          <cell r="X30">
            <v>100</v>
          </cell>
          <cell r="Y30" t="str">
            <v>x</v>
          </cell>
          <cell r="Z30">
            <v>99.8</v>
          </cell>
          <cell r="AA30" t="str">
            <v>x</v>
          </cell>
          <cell r="AB30" t="str">
            <v>MICS 2010</v>
          </cell>
          <cell r="AC30" t="str">
            <v>-</v>
          </cell>
          <cell r="AE30" t="str">
            <v>-</v>
          </cell>
          <cell r="AG30" t="str">
            <v>-</v>
          </cell>
          <cell r="AI30" t="str">
            <v>-</v>
          </cell>
          <cell r="AK30" t="str">
            <v>-</v>
          </cell>
          <cell r="AM30" t="str">
            <v>-</v>
          </cell>
          <cell r="AO30" t="str">
            <v>-</v>
          </cell>
          <cell r="AQ30" t="str">
            <v>-</v>
          </cell>
          <cell r="AU30" t="str">
            <v>-</v>
          </cell>
          <cell r="AW30" t="str">
            <v>-</v>
          </cell>
          <cell r="AY30" t="str">
            <v>-</v>
          </cell>
          <cell r="BA30" t="str">
            <v>-</v>
          </cell>
          <cell r="BC30" t="str">
            <v>-</v>
          </cell>
          <cell r="BE30" t="str">
            <v>-</v>
          </cell>
          <cell r="BG30" t="str">
            <v>-</v>
          </cell>
        </row>
        <row r="31">
          <cell r="B31" t="str">
            <v>Bolivia (Plurinational State of)</v>
          </cell>
          <cell r="C31">
            <v>13.6</v>
          </cell>
          <cell r="D31" t="str">
            <v>y</v>
          </cell>
          <cell r="E31">
            <v>14</v>
          </cell>
          <cell r="F31" t="str">
            <v>y</v>
          </cell>
          <cell r="G31">
            <v>13.2</v>
          </cell>
          <cell r="H31" t="str">
            <v>y</v>
          </cell>
          <cell r="I31" t="str">
            <v>ENNA 2019, UNICEF and ILO calculations</v>
          </cell>
          <cell r="J31">
            <v>3.4</v>
          </cell>
          <cell r="L31">
            <v>19.7</v>
          </cell>
          <cell r="N31" t="str">
            <v>2016</v>
          </cell>
          <cell r="O31" t="str">
            <v>DHS (ENDESA) 2016</v>
          </cell>
          <cell r="P31">
            <v>5.2</v>
          </cell>
          <cell r="R31" t="str">
            <v>2016</v>
          </cell>
          <cell r="S31" t="str">
            <v>DHS (ENDESA) 2016</v>
          </cell>
          <cell r="T31" t="str">
            <v>-</v>
          </cell>
          <cell r="U31"/>
          <cell r="V31">
            <v>91.9</v>
          </cell>
          <cell r="W31" t="str">
            <v>y</v>
          </cell>
          <cell r="X31" t="str">
            <v>-</v>
          </cell>
          <cell r="Z31" t="str">
            <v>-</v>
          </cell>
          <cell r="AB31" t="str">
            <v>EDSA 2016</v>
          </cell>
          <cell r="AC31" t="str">
            <v>-</v>
          </cell>
          <cell r="AE31" t="str">
            <v>-</v>
          </cell>
          <cell r="AG31" t="str">
            <v>-</v>
          </cell>
          <cell r="AI31" t="str">
            <v>-</v>
          </cell>
          <cell r="AK31" t="str">
            <v>-</v>
          </cell>
          <cell r="AM31" t="str">
            <v>-</v>
          </cell>
          <cell r="AO31" t="str">
            <v>-</v>
          </cell>
          <cell r="AQ31" t="str">
            <v>-</v>
          </cell>
          <cell r="AU31" t="str">
            <v>-</v>
          </cell>
          <cell r="AW31" t="str">
            <v>-</v>
          </cell>
          <cell r="AY31" t="str">
            <v>-</v>
          </cell>
          <cell r="BA31" t="str">
            <v>-</v>
          </cell>
          <cell r="BC31" t="str">
            <v>-</v>
          </cell>
          <cell r="BE31" t="str">
            <v>-</v>
          </cell>
          <cell r="BG31" t="str">
            <v>-</v>
          </cell>
        </row>
        <row r="32">
          <cell r="B32" t="str">
            <v>Bosnia and Herzegovina</v>
          </cell>
          <cell r="C32" t="str">
            <v>-</v>
          </cell>
          <cell r="E32" t="str">
            <v>-</v>
          </cell>
          <cell r="G32" t="str">
            <v>-</v>
          </cell>
          <cell r="J32">
            <v>0.2</v>
          </cell>
          <cell r="K32" t="str">
            <v>x</v>
          </cell>
          <cell r="L32">
            <v>3.5</v>
          </cell>
          <cell r="M32" t="str">
            <v>x</v>
          </cell>
          <cell r="N32" t="str">
            <v>2011-12</v>
          </cell>
          <cell r="O32" t="str">
            <v>MICS 2011-12</v>
          </cell>
          <cell r="P32">
            <v>0.1</v>
          </cell>
          <cell r="Q32" t="str">
            <v>x</v>
          </cell>
          <cell r="R32" t="str">
            <v>2011-12</v>
          </cell>
          <cell r="S32" t="str">
            <v>MICS 2011-12</v>
          </cell>
          <cell r="T32">
            <v>98.1</v>
          </cell>
          <cell r="U32" t="str">
            <v>x</v>
          </cell>
          <cell r="V32">
            <v>99.5</v>
          </cell>
          <cell r="W32" t="str">
            <v>x</v>
          </cell>
          <cell r="X32">
            <v>99.7</v>
          </cell>
          <cell r="Y32" t="str">
            <v>x</v>
          </cell>
          <cell r="Z32">
            <v>99.4</v>
          </cell>
          <cell r="AA32" t="str">
            <v>x</v>
          </cell>
          <cell r="AB32" t="str">
            <v>MICS 2006</v>
          </cell>
          <cell r="AC32" t="str">
            <v>-</v>
          </cell>
          <cell r="AE32" t="str">
            <v>-</v>
          </cell>
          <cell r="AG32" t="str">
            <v>-</v>
          </cell>
          <cell r="AI32" t="str">
            <v>-</v>
          </cell>
          <cell r="AK32" t="str">
            <v>-</v>
          </cell>
          <cell r="AM32" t="str">
            <v>-</v>
          </cell>
          <cell r="AO32" t="str">
            <v>-</v>
          </cell>
          <cell r="AQ32" t="str">
            <v>-</v>
          </cell>
          <cell r="AU32" t="str">
            <v>-</v>
          </cell>
          <cell r="AW32" t="str">
            <v>-</v>
          </cell>
          <cell r="AY32" t="str">
            <v>-</v>
          </cell>
          <cell r="BA32" t="str">
            <v>-</v>
          </cell>
          <cell r="BC32" t="str">
            <v>-</v>
          </cell>
          <cell r="BE32" t="str">
            <v>-</v>
          </cell>
          <cell r="BG32" t="str">
            <v>-</v>
          </cell>
        </row>
        <row r="33">
          <cell r="B33" t="str">
            <v>Botswana</v>
          </cell>
          <cell r="C33" t="str">
            <v>-</v>
          </cell>
          <cell r="E33" t="str">
            <v>-</v>
          </cell>
          <cell r="G33" t="str">
            <v>-</v>
          </cell>
          <cell r="J33" t="str">
            <v>-</v>
          </cell>
          <cell r="L33" t="str">
            <v>-</v>
          </cell>
          <cell r="P33" t="str">
            <v>-</v>
          </cell>
          <cell r="T33">
            <v>79</v>
          </cell>
          <cell r="U33" t="str">
            <v>y</v>
          </cell>
          <cell r="V33">
            <v>87.5</v>
          </cell>
          <cell r="W33" t="str">
            <v>y</v>
          </cell>
          <cell r="X33">
            <v>86.7</v>
          </cell>
          <cell r="Y33" t="str">
            <v>y</v>
          </cell>
          <cell r="Z33">
            <v>88.4</v>
          </cell>
          <cell r="AA33" t="str">
            <v>y</v>
          </cell>
          <cell r="AB33" t="str">
            <v>Demographic Survey 2017</v>
          </cell>
          <cell r="AC33" t="str">
            <v>-</v>
          </cell>
          <cell r="AE33" t="str">
            <v>-</v>
          </cell>
          <cell r="AG33" t="str">
            <v>-</v>
          </cell>
          <cell r="AI33" t="str">
            <v>-</v>
          </cell>
          <cell r="AK33" t="str">
            <v>-</v>
          </cell>
          <cell r="AM33" t="str">
            <v>-</v>
          </cell>
          <cell r="AO33" t="str">
            <v>-</v>
          </cell>
          <cell r="AQ33" t="str">
            <v>-</v>
          </cell>
          <cell r="AU33" t="str">
            <v>-</v>
          </cell>
          <cell r="AW33" t="str">
            <v>-</v>
          </cell>
          <cell r="AY33" t="str">
            <v>-</v>
          </cell>
          <cell r="BA33" t="str">
            <v>-</v>
          </cell>
          <cell r="BC33" t="str">
            <v>-</v>
          </cell>
          <cell r="BE33" t="str">
            <v>-</v>
          </cell>
          <cell r="BG33" t="str">
            <v>-</v>
          </cell>
        </row>
        <row r="34">
          <cell r="B34" t="str">
            <v>Brazil</v>
          </cell>
          <cell r="C34">
            <v>5.4</v>
          </cell>
          <cell r="E34">
            <v>5.4</v>
          </cell>
          <cell r="G34">
            <v>5.3</v>
          </cell>
          <cell r="I34" t="str">
            <v>National Household Sample Survey (Pesquisa Nacional por Amostra de Domicilios) 2015, UNICEF and ILO calculations</v>
          </cell>
          <cell r="J34">
            <v>5.9</v>
          </cell>
          <cell r="K34" t="str">
            <v>x</v>
          </cell>
          <cell r="L34">
            <v>26.2</v>
          </cell>
          <cell r="M34" t="str">
            <v>x</v>
          </cell>
          <cell r="N34" t="str">
            <v>2006</v>
          </cell>
          <cell r="O34" t="str">
            <v>PNDS 2006</v>
          </cell>
          <cell r="P34" t="str">
            <v>-</v>
          </cell>
          <cell r="T34" t="str">
            <v>-</v>
          </cell>
          <cell r="V34">
            <v>96.4</v>
          </cell>
          <cell r="X34" t="str">
            <v>-</v>
          </cell>
          <cell r="Z34" t="str">
            <v>-</v>
          </cell>
          <cell r="AB34" t="str">
            <v>Estatísticas do Registro Civil</v>
          </cell>
          <cell r="AC34" t="str">
            <v>-</v>
          </cell>
          <cell r="AE34" t="str">
            <v>-</v>
          </cell>
          <cell r="AG34" t="str">
            <v>-</v>
          </cell>
          <cell r="AI34" t="str">
            <v>-</v>
          </cell>
          <cell r="AK34" t="str">
            <v>-</v>
          </cell>
          <cell r="AM34" t="str">
            <v>-</v>
          </cell>
          <cell r="AO34" t="str">
            <v>-</v>
          </cell>
          <cell r="AQ34" t="str">
            <v>-</v>
          </cell>
          <cell r="AU34" t="str">
            <v>-</v>
          </cell>
          <cell r="AW34" t="str">
            <v>-</v>
          </cell>
          <cell r="AY34" t="str">
            <v>-</v>
          </cell>
          <cell r="BA34" t="str">
            <v>-</v>
          </cell>
          <cell r="BC34" t="str">
            <v>-</v>
          </cell>
          <cell r="BE34" t="str">
            <v>-</v>
          </cell>
          <cell r="BG34" t="str">
            <v>-</v>
          </cell>
        </row>
        <row r="35">
          <cell r="B35" t="str">
            <v>British Virgin Islands</v>
          </cell>
          <cell r="C35" t="str">
            <v>-</v>
          </cell>
          <cell r="E35" t="str">
            <v>-</v>
          </cell>
          <cell r="G35" t="str">
            <v>-</v>
          </cell>
          <cell r="J35" t="str">
            <v>-</v>
          </cell>
          <cell r="L35" t="str">
            <v>-</v>
          </cell>
          <cell r="P35" t="str">
            <v>-</v>
          </cell>
          <cell r="T35" t="str">
            <v>-</v>
          </cell>
          <cell r="V35" t="str">
            <v>-</v>
          </cell>
          <cell r="X35" t="str">
            <v>-</v>
          </cell>
          <cell r="Z35" t="str">
            <v>-</v>
          </cell>
          <cell r="AC35" t="str">
            <v>-</v>
          </cell>
          <cell r="AE35" t="str">
            <v>-</v>
          </cell>
          <cell r="AG35" t="str">
            <v>-</v>
          </cell>
          <cell r="AI35" t="str">
            <v>-</v>
          </cell>
          <cell r="AK35" t="str">
            <v>-</v>
          </cell>
          <cell r="AM35" t="str">
            <v>-</v>
          </cell>
          <cell r="AO35" t="str">
            <v>-</v>
          </cell>
          <cell r="AQ35" t="str">
            <v>-</v>
          </cell>
          <cell r="AU35" t="str">
            <v>-</v>
          </cell>
          <cell r="AW35" t="str">
            <v>-</v>
          </cell>
          <cell r="AY35" t="str">
            <v>-</v>
          </cell>
          <cell r="BA35" t="str">
            <v>-</v>
          </cell>
          <cell r="BC35" t="str">
            <v>-</v>
          </cell>
          <cell r="BE35" t="str">
            <v>-</v>
          </cell>
          <cell r="BG35" t="str">
            <v>-</v>
          </cell>
        </row>
        <row r="36">
          <cell r="B36" t="str">
            <v>Brunei Darussalam</v>
          </cell>
          <cell r="C36" t="str">
            <v>-</v>
          </cell>
          <cell r="E36" t="str">
            <v>-</v>
          </cell>
          <cell r="G36" t="str">
            <v>-</v>
          </cell>
          <cell r="J36" t="str">
            <v>-</v>
          </cell>
          <cell r="L36" t="str">
            <v>-</v>
          </cell>
          <cell r="P36" t="str">
            <v>-</v>
          </cell>
          <cell r="T36" t="str">
            <v>-</v>
          </cell>
          <cell r="V36">
            <v>99.9</v>
          </cell>
          <cell r="W36" t="str">
            <v>y</v>
          </cell>
          <cell r="X36" t="str">
            <v>-</v>
          </cell>
          <cell r="Z36" t="str">
            <v>-</v>
          </cell>
          <cell r="AB36" t="str">
            <v>Vital registration, Immigration and National Registration Department 2020</v>
          </cell>
          <cell r="AC36" t="str">
            <v>-</v>
          </cell>
          <cell r="AE36" t="str">
            <v>-</v>
          </cell>
          <cell r="AG36" t="str">
            <v>-</v>
          </cell>
          <cell r="AI36" t="str">
            <v>-</v>
          </cell>
          <cell r="AK36" t="str">
            <v>-</v>
          </cell>
          <cell r="AM36" t="str">
            <v>-</v>
          </cell>
          <cell r="AO36" t="str">
            <v>-</v>
          </cell>
          <cell r="AQ36" t="str">
            <v>-</v>
          </cell>
          <cell r="AU36" t="str">
            <v>-</v>
          </cell>
          <cell r="AW36" t="str">
            <v>-</v>
          </cell>
          <cell r="AY36" t="str">
            <v>-</v>
          </cell>
          <cell r="BA36" t="str">
            <v>-</v>
          </cell>
          <cell r="BC36" t="str">
            <v>-</v>
          </cell>
          <cell r="BE36" t="str">
            <v>-</v>
          </cell>
          <cell r="BG36" t="str">
            <v>-</v>
          </cell>
        </row>
        <row r="37">
          <cell r="B37" t="str">
            <v>Bulgaria</v>
          </cell>
          <cell r="C37" t="str">
            <v>-</v>
          </cell>
          <cell r="E37" t="str">
            <v>-</v>
          </cell>
          <cell r="G37" t="str">
            <v>-</v>
          </cell>
          <cell r="J37" t="str">
            <v>-</v>
          </cell>
          <cell r="L37" t="str">
            <v>-</v>
          </cell>
          <cell r="P37" t="str">
            <v>-</v>
          </cell>
          <cell r="T37" t="str">
            <v>-</v>
          </cell>
          <cell r="V37">
            <v>100</v>
          </cell>
          <cell r="W37" t="str">
            <v>v</v>
          </cell>
          <cell r="X37">
            <v>100</v>
          </cell>
          <cell r="Y37" t="str">
            <v>v</v>
          </cell>
          <cell r="Z37">
            <v>100</v>
          </cell>
          <cell r="AA37" t="str">
            <v>v</v>
          </cell>
          <cell r="AB37" t="str">
            <v>UNSD Population and Vital Statistics Report, January 2021, latest update on 4 Jan 2022</v>
          </cell>
          <cell r="AC37" t="str">
            <v>-</v>
          </cell>
          <cell r="AE37" t="str">
            <v>-</v>
          </cell>
          <cell r="AG37" t="str">
            <v>-</v>
          </cell>
          <cell r="AI37" t="str">
            <v>-</v>
          </cell>
          <cell r="AK37" t="str">
            <v>-</v>
          </cell>
          <cell r="AM37" t="str">
            <v>-</v>
          </cell>
          <cell r="AO37" t="str">
            <v>-</v>
          </cell>
          <cell r="AQ37" t="str">
            <v>-</v>
          </cell>
          <cell r="AU37" t="str">
            <v>-</v>
          </cell>
          <cell r="AW37" t="str">
            <v>-</v>
          </cell>
          <cell r="AY37" t="str">
            <v>-</v>
          </cell>
          <cell r="BA37" t="str">
            <v>-</v>
          </cell>
          <cell r="BC37" t="str">
            <v>-</v>
          </cell>
          <cell r="BE37" t="str">
            <v>-</v>
          </cell>
          <cell r="BG37" t="str">
            <v>-</v>
          </cell>
        </row>
        <row r="38">
          <cell r="B38" t="str">
            <v>Burkina Faso</v>
          </cell>
          <cell r="C38">
            <v>42</v>
          </cell>
          <cell r="D38" t="str">
            <v>x</v>
          </cell>
          <cell r="E38">
            <v>43.7</v>
          </cell>
          <cell r="F38" t="str">
            <v>x</v>
          </cell>
          <cell r="G38">
            <v>39.9</v>
          </cell>
          <cell r="H38" t="str">
            <v>x</v>
          </cell>
          <cell r="I38" t="str">
            <v>DHS 2010, UNICEF and ILO calculations</v>
          </cell>
          <cell r="J38">
            <v>10.199999999999999</v>
          </cell>
          <cell r="K38" t="str">
            <v>x</v>
          </cell>
          <cell r="L38">
            <v>51.6</v>
          </cell>
          <cell r="M38" t="str">
            <v>x</v>
          </cell>
          <cell r="N38" t="str">
            <v>2010</v>
          </cell>
          <cell r="O38" t="str">
            <v>DHS 2010</v>
          </cell>
          <cell r="P38">
            <v>3.9</v>
          </cell>
          <cell r="Q38" t="str">
            <v>x</v>
          </cell>
          <cell r="R38" t="str">
            <v>2010</v>
          </cell>
          <cell r="S38" t="str">
            <v>DHS 2010</v>
          </cell>
          <cell r="T38">
            <v>73.099999999999994</v>
          </cell>
          <cell r="U38" t="str">
            <v>x</v>
          </cell>
          <cell r="V38">
            <v>76.900000000000006</v>
          </cell>
          <cell r="W38" t="str">
            <v>x</v>
          </cell>
          <cell r="X38">
            <v>77</v>
          </cell>
          <cell r="Y38" t="str">
            <v>x</v>
          </cell>
          <cell r="Z38">
            <v>76.7</v>
          </cell>
          <cell r="AA38" t="str">
            <v>x</v>
          </cell>
          <cell r="AB38" t="str">
            <v>DHS 2010</v>
          </cell>
          <cell r="AC38">
            <v>75.8</v>
          </cell>
          <cell r="AD38" t="str">
            <v>x</v>
          </cell>
          <cell r="AE38">
            <v>68.7</v>
          </cell>
          <cell r="AF38" t="str">
            <v>x</v>
          </cell>
          <cell r="AG38">
            <v>78.400000000000006</v>
          </cell>
          <cell r="AH38" t="str">
            <v>x</v>
          </cell>
          <cell r="AI38">
            <v>77.3</v>
          </cell>
          <cell r="AJ38" t="str">
            <v>x</v>
          </cell>
          <cell r="AK38">
            <v>78.099999999999994</v>
          </cell>
          <cell r="AL38" t="str">
            <v>x</v>
          </cell>
          <cell r="AM38">
            <v>77.8</v>
          </cell>
          <cell r="AN38" t="str">
            <v>x</v>
          </cell>
          <cell r="AO38">
            <v>79.599999999999994</v>
          </cell>
          <cell r="AP38" t="str">
            <v>x</v>
          </cell>
          <cell r="AQ38">
            <v>68.5</v>
          </cell>
          <cell r="AR38" t="str">
            <v>x</v>
          </cell>
          <cell r="AS38" t="str">
            <v>2010</v>
          </cell>
          <cell r="AT38" t="str">
            <v>DHS/MICS 2010</v>
          </cell>
          <cell r="AU38">
            <v>13.3</v>
          </cell>
          <cell r="AV38" t="str">
            <v>x</v>
          </cell>
          <cell r="AW38">
            <v>6.9</v>
          </cell>
          <cell r="AX38" t="str">
            <v>x</v>
          </cell>
          <cell r="AY38">
            <v>14.7</v>
          </cell>
          <cell r="AZ38" t="str">
            <v>x</v>
          </cell>
          <cell r="BA38">
            <v>16.2</v>
          </cell>
          <cell r="BB38" t="str">
            <v>x</v>
          </cell>
          <cell r="BC38">
            <v>15.9</v>
          </cell>
          <cell r="BD38" t="str">
            <v>x</v>
          </cell>
          <cell r="BE38">
            <v>13.2</v>
          </cell>
          <cell r="BF38" t="str">
            <v>x</v>
          </cell>
          <cell r="BG38">
            <v>12.2</v>
          </cell>
        </row>
        <row r="39">
          <cell r="B39" t="str">
            <v>Burundi</v>
          </cell>
          <cell r="C39">
            <v>30.9</v>
          </cell>
          <cell r="E39">
            <v>29.7</v>
          </cell>
          <cell r="G39">
            <v>32.200000000000003</v>
          </cell>
          <cell r="I39" t="str">
            <v>DHS 2016-17, UNICEF and ILO calculations</v>
          </cell>
          <cell r="J39">
            <v>2.8</v>
          </cell>
          <cell r="L39">
            <v>19</v>
          </cell>
          <cell r="N39" t="str">
            <v>2016-17</v>
          </cell>
          <cell r="O39" t="str">
            <v>DHS 2016-17</v>
          </cell>
          <cell r="P39">
            <v>1.4</v>
          </cell>
          <cell r="R39" t="str">
            <v>2017</v>
          </cell>
          <cell r="S39" t="str">
            <v>DHS 2016-17</v>
          </cell>
          <cell r="T39">
            <v>72.7</v>
          </cell>
          <cell r="U39"/>
          <cell r="V39">
            <v>83.5</v>
          </cell>
          <cell r="X39">
            <v>83.7</v>
          </cell>
          <cell r="Z39">
            <v>83.3</v>
          </cell>
          <cell r="AB39" t="str">
            <v>DHS 2016-17</v>
          </cell>
          <cell r="AC39" t="str">
            <v>-</v>
          </cell>
          <cell r="AE39" t="str">
            <v>-</v>
          </cell>
          <cell r="AG39" t="str">
            <v>-</v>
          </cell>
          <cell r="AI39" t="str">
            <v>-</v>
          </cell>
          <cell r="AK39" t="str">
            <v>-</v>
          </cell>
          <cell r="AM39" t="str">
            <v>-</v>
          </cell>
          <cell r="AO39" t="str">
            <v>-</v>
          </cell>
          <cell r="AQ39" t="str">
            <v>-</v>
          </cell>
          <cell r="AU39" t="str">
            <v>-</v>
          </cell>
          <cell r="AW39" t="str">
            <v>-</v>
          </cell>
          <cell r="AY39" t="str">
            <v>-</v>
          </cell>
          <cell r="BA39" t="str">
            <v>-</v>
          </cell>
          <cell r="BC39" t="str">
            <v>-</v>
          </cell>
          <cell r="BE39" t="str">
            <v>-</v>
          </cell>
          <cell r="BG39" t="str">
            <v>-</v>
          </cell>
        </row>
        <row r="40">
          <cell r="B40" t="str">
            <v>Cabo Verde</v>
          </cell>
          <cell r="C40" t="str">
            <v>-</v>
          </cell>
          <cell r="E40" t="str">
            <v>-</v>
          </cell>
          <cell r="G40" t="str">
            <v>-</v>
          </cell>
          <cell r="J40">
            <v>1.8</v>
          </cell>
          <cell r="L40">
            <v>8.4</v>
          </cell>
          <cell r="N40" t="str">
            <v>2018</v>
          </cell>
          <cell r="O40" t="str">
            <v>DHS 2018</v>
          </cell>
          <cell r="P40">
            <v>3</v>
          </cell>
          <cell r="Q40" t="str">
            <v>x</v>
          </cell>
          <cell r="R40" t="str">
            <v>2005</v>
          </cell>
          <cell r="S40" t="str">
            <v>DHS 2005</v>
          </cell>
          <cell r="T40" t="str">
            <v>-</v>
          </cell>
          <cell r="U40"/>
          <cell r="V40">
            <v>91.4</v>
          </cell>
          <cell r="W40" t="str">
            <v>x</v>
          </cell>
          <cell r="X40" t="str">
            <v>-</v>
          </cell>
          <cell r="Z40" t="str">
            <v>-</v>
          </cell>
          <cell r="AB40" t="str">
            <v>Censo 2010</v>
          </cell>
          <cell r="AC40" t="str">
            <v>-</v>
          </cell>
          <cell r="AE40" t="str">
            <v>-</v>
          </cell>
          <cell r="AG40" t="str">
            <v>-</v>
          </cell>
          <cell r="AI40" t="str">
            <v>-</v>
          </cell>
          <cell r="AK40" t="str">
            <v>-</v>
          </cell>
          <cell r="AM40" t="str">
            <v>-</v>
          </cell>
          <cell r="AO40" t="str">
            <v>-</v>
          </cell>
          <cell r="AQ40" t="str">
            <v>-</v>
          </cell>
          <cell r="AU40" t="str">
            <v>-</v>
          </cell>
          <cell r="AW40" t="str">
            <v>-</v>
          </cell>
          <cell r="AY40" t="str">
            <v>-</v>
          </cell>
          <cell r="BA40" t="str">
            <v>-</v>
          </cell>
          <cell r="BC40" t="str">
            <v>-</v>
          </cell>
          <cell r="BE40" t="str">
            <v>-</v>
          </cell>
          <cell r="BG40" t="str">
            <v>-</v>
          </cell>
        </row>
        <row r="41">
          <cell r="B41" t="str">
            <v>Cambodia</v>
          </cell>
          <cell r="C41">
            <v>12.6</v>
          </cell>
          <cell r="D41" t="str">
            <v>x</v>
          </cell>
          <cell r="E41">
            <v>11.5</v>
          </cell>
          <cell r="F41" t="str">
            <v>x</v>
          </cell>
          <cell r="G41">
            <v>13.8</v>
          </cell>
          <cell r="H41" t="str">
            <v>x</v>
          </cell>
          <cell r="I41" t="str">
            <v>LFS 2012, UNICEF and ILO calculations</v>
          </cell>
          <cell r="J41">
            <v>1.9</v>
          </cell>
          <cell r="K41" t="str">
            <v>x</v>
          </cell>
          <cell r="L41">
            <v>18.5</v>
          </cell>
          <cell r="M41" t="str">
            <v>x</v>
          </cell>
          <cell r="N41" t="str">
            <v>2014</v>
          </cell>
          <cell r="O41" t="str">
            <v>DHS 2014</v>
          </cell>
          <cell r="P41">
            <v>3.6</v>
          </cell>
          <cell r="Q41" t="str">
            <v>x</v>
          </cell>
          <cell r="R41" t="str">
            <v>2014</v>
          </cell>
          <cell r="S41" t="str">
            <v>DHS 2014</v>
          </cell>
          <cell r="T41">
            <v>63.6</v>
          </cell>
          <cell r="U41"/>
          <cell r="V41">
            <v>73.3</v>
          </cell>
          <cell r="X41">
            <v>73.7</v>
          </cell>
          <cell r="Z41">
            <v>72.900000000000006</v>
          </cell>
          <cell r="AB41" t="str">
            <v>DHS 2014</v>
          </cell>
          <cell r="AC41" t="str">
            <v>-</v>
          </cell>
          <cell r="AE41" t="str">
            <v>-</v>
          </cell>
          <cell r="AG41" t="str">
            <v>-</v>
          </cell>
          <cell r="AI41" t="str">
            <v>-</v>
          </cell>
          <cell r="AK41" t="str">
            <v>-</v>
          </cell>
          <cell r="AM41" t="str">
            <v>-</v>
          </cell>
          <cell r="AO41" t="str">
            <v>-</v>
          </cell>
          <cell r="AQ41" t="str">
            <v>-</v>
          </cell>
          <cell r="AU41" t="str">
            <v>-</v>
          </cell>
          <cell r="AW41" t="str">
            <v>-</v>
          </cell>
          <cell r="AY41" t="str">
            <v>-</v>
          </cell>
          <cell r="BA41" t="str">
            <v>-</v>
          </cell>
          <cell r="BC41" t="str">
            <v>-</v>
          </cell>
          <cell r="BE41" t="str">
            <v>-</v>
          </cell>
          <cell r="BG41" t="str">
            <v>-</v>
          </cell>
        </row>
        <row r="42">
          <cell r="B42" t="str">
            <v>Cameroon</v>
          </cell>
          <cell r="C42">
            <v>38.9</v>
          </cell>
          <cell r="E42">
            <v>40.1</v>
          </cell>
          <cell r="G42">
            <v>37.700000000000003</v>
          </cell>
          <cell r="I42" t="str">
            <v>MICS 2014, UNICEF and ILO calculations</v>
          </cell>
          <cell r="J42">
            <v>10.7</v>
          </cell>
          <cell r="L42">
            <v>29.8</v>
          </cell>
          <cell r="N42" t="str">
            <v>2018</v>
          </cell>
          <cell r="O42" t="str">
            <v>DHS 2018</v>
          </cell>
          <cell r="P42">
            <v>2.9</v>
          </cell>
          <cell r="R42" t="str">
            <v>2018</v>
          </cell>
          <cell r="S42" t="str">
            <v>DHS 2018</v>
          </cell>
          <cell r="T42">
            <v>56.1</v>
          </cell>
          <cell r="U42"/>
          <cell r="V42">
            <v>61.9</v>
          </cell>
          <cell r="X42">
            <v>62.1</v>
          </cell>
          <cell r="Z42">
            <v>61.8</v>
          </cell>
          <cell r="AB42" t="str">
            <v>DHS 2018</v>
          </cell>
          <cell r="AC42">
            <v>1.4</v>
          </cell>
          <cell r="AD42" t="str">
            <v>x</v>
          </cell>
          <cell r="AE42">
            <v>0.9</v>
          </cell>
          <cell r="AF42" t="str">
            <v>x</v>
          </cell>
          <cell r="AG42">
            <v>2.1</v>
          </cell>
          <cell r="AH42" t="str">
            <v>x</v>
          </cell>
          <cell r="AI42">
            <v>1.3</v>
          </cell>
          <cell r="AJ42" t="str">
            <v>x</v>
          </cell>
          <cell r="AK42">
            <v>4</v>
          </cell>
          <cell r="AL42" t="str">
            <v>x</v>
          </cell>
          <cell r="AM42">
            <v>1</v>
          </cell>
          <cell r="AN42" t="str">
            <v>x</v>
          </cell>
          <cell r="AO42">
            <v>0.9</v>
          </cell>
          <cell r="AP42" t="str">
            <v>x</v>
          </cell>
          <cell r="AQ42">
            <v>0.7</v>
          </cell>
          <cell r="AR42" t="str">
            <v>x</v>
          </cell>
          <cell r="AS42" t="str">
            <v>2004</v>
          </cell>
          <cell r="AT42" t="str">
            <v>DHS 2004</v>
          </cell>
          <cell r="AU42" t="str">
            <v>-</v>
          </cell>
          <cell r="AW42" t="str">
            <v>-</v>
          </cell>
          <cell r="AY42" t="str">
            <v>-</v>
          </cell>
          <cell r="BA42" t="str">
            <v>-</v>
          </cell>
          <cell r="BC42" t="str">
            <v>-</v>
          </cell>
          <cell r="BE42" t="str">
            <v>-</v>
          </cell>
          <cell r="BG42" t="str">
            <v>-</v>
          </cell>
        </row>
        <row r="43">
          <cell r="B43" t="str">
            <v>Canada</v>
          </cell>
          <cell r="C43" t="str">
            <v>-</v>
          </cell>
          <cell r="E43" t="str">
            <v>-</v>
          </cell>
          <cell r="G43" t="str">
            <v>-</v>
          </cell>
          <cell r="J43" t="str">
            <v>-</v>
          </cell>
          <cell r="L43" t="str">
            <v>-</v>
          </cell>
          <cell r="P43" t="str">
            <v>-</v>
          </cell>
          <cell r="T43" t="str">
            <v>-</v>
          </cell>
          <cell r="V43">
            <v>100</v>
          </cell>
          <cell r="W43" t="str">
            <v>v</v>
          </cell>
          <cell r="X43">
            <v>100</v>
          </cell>
          <cell r="Y43" t="str">
            <v>v</v>
          </cell>
          <cell r="Z43">
            <v>100</v>
          </cell>
          <cell r="AA43" t="str">
            <v>v</v>
          </cell>
          <cell r="AB43" t="str">
            <v>UNSD Population and Vital Statistics Report, January 2021, latest update on 4 Jan 2022</v>
          </cell>
          <cell r="AC43" t="str">
            <v>-</v>
          </cell>
          <cell r="AE43" t="str">
            <v>-</v>
          </cell>
          <cell r="AG43" t="str">
            <v>-</v>
          </cell>
          <cell r="AI43" t="str">
            <v>-</v>
          </cell>
          <cell r="AK43" t="str">
            <v>-</v>
          </cell>
          <cell r="AM43" t="str">
            <v>-</v>
          </cell>
          <cell r="AO43" t="str">
            <v>-</v>
          </cell>
          <cell r="AQ43" t="str">
            <v>-</v>
          </cell>
          <cell r="AU43" t="str">
            <v>-</v>
          </cell>
          <cell r="AW43" t="str">
            <v>-</v>
          </cell>
          <cell r="AY43" t="str">
            <v>-</v>
          </cell>
          <cell r="BA43" t="str">
            <v>-</v>
          </cell>
          <cell r="BC43" t="str">
            <v>-</v>
          </cell>
          <cell r="BE43" t="str">
            <v>-</v>
          </cell>
          <cell r="BG43" t="str">
            <v>-</v>
          </cell>
        </row>
        <row r="44">
          <cell r="B44" t="str">
            <v>Central African Republic</v>
          </cell>
          <cell r="C44">
            <v>26.9</v>
          </cell>
          <cell r="E44">
            <v>24.9</v>
          </cell>
          <cell r="G44">
            <v>29</v>
          </cell>
          <cell r="I44" t="str">
            <v>MICS 2018-19</v>
          </cell>
          <cell r="J44">
            <v>25.8</v>
          </cell>
          <cell r="L44">
            <v>61</v>
          </cell>
          <cell r="N44" t="str">
            <v>2018-19</v>
          </cell>
          <cell r="O44" t="str">
            <v>MICS 2018-19</v>
          </cell>
          <cell r="P44">
            <v>17.100000000000001</v>
          </cell>
          <cell r="R44" t="str">
            <v>2018-19</v>
          </cell>
          <cell r="S44" t="str">
            <v>MICS 2018-19</v>
          </cell>
          <cell r="T44">
            <v>41.1</v>
          </cell>
          <cell r="U44"/>
          <cell r="V44">
            <v>44.8</v>
          </cell>
          <cell r="X44">
            <v>45.5</v>
          </cell>
          <cell r="Z44">
            <v>44.1</v>
          </cell>
          <cell r="AB44" t="str">
            <v>MICS 2018-19</v>
          </cell>
          <cell r="AC44">
            <v>21.6</v>
          </cell>
          <cell r="AE44">
            <v>11.9</v>
          </cell>
          <cell r="AG44">
            <v>27.5</v>
          </cell>
          <cell r="AI44">
            <v>29.4</v>
          </cell>
          <cell r="AK44">
            <v>27.2</v>
          </cell>
          <cell r="AM44">
            <v>26</v>
          </cell>
          <cell r="AO44">
            <v>18.899999999999999</v>
          </cell>
          <cell r="AQ44">
            <v>8.6</v>
          </cell>
          <cell r="AS44" t="str">
            <v>2018-19</v>
          </cell>
          <cell r="AT44" t="str">
            <v>MICS 2018-19</v>
          </cell>
          <cell r="AU44">
            <v>1.4</v>
          </cell>
          <cell r="AW44">
            <v>0.5</v>
          </cell>
          <cell r="AY44">
            <v>1.8</v>
          </cell>
          <cell r="BA44">
            <v>1.7</v>
          </cell>
          <cell r="BC44">
            <v>1.6</v>
          </cell>
          <cell r="BE44">
            <v>2</v>
          </cell>
          <cell r="BG44">
            <v>1.1000000000000001</v>
          </cell>
        </row>
        <row r="45">
          <cell r="B45" t="str">
            <v>Chad</v>
          </cell>
          <cell r="C45">
            <v>39</v>
          </cell>
          <cell r="E45">
            <v>38.5</v>
          </cell>
          <cell r="G45">
            <v>39.6</v>
          </cell>
          <cell r="I45" t="str">
            <v>MICS 2019</v>
          </cell>
          <cell r="J45">
            <v>24.2</v>
          </cell>
          <cell r="L45">
            <v>60.6</v>
          </cell>
          <cell r="N45" t="str">
            <v>2019</v>
          </cell>
          <cell r="O45" t="str">
            <v>MICS 2019</v>
          </cell>
          <cell r="P45">
            <v>8.1</v>
          </cell>
          <cell r="R45" t="str">
            <v>2019</v>
          </cell>
          <cell r="S45" t="str">
            <v>MICS 2019</v>
          </cell>
          <cell r="T45">
            <v>21.5</v>
          </cell>
          <cell r="U45"/>
          <cell r="V45">
            <v>25.7</v>
          </cell>
          <cell r="X45">
            <v>25.9</v>
          </cell>
          <cell r="Z45">
            <v>25.5</v>
          </cell>
          <cell r="AB45" t="str">
            <v>MICS 2019</v>
          </cell>
          <cell r="AC45">
            <v>34.1</v>
          </cell>
          <cell r="AE45">
            <v>32.200000000000003</v>
          </cell>
          <cell r="AG45">
            <v>34.6</v>
          </cell>
          <cell r="AI45">
            <v>40.799999999999997</v>
          </cell>
          <cell r="AK45">
            <v>35.299999999999997</v>
          </cell>
          <cell r="AM45">
            <v>34.799999999999997</v>
          </cell>
          <cell r="AO45">
            <v>30.1</v>
          </cell>
          <cell r="AQ45">
            <v>30.3</v>
          </cell>
          <cell r="AS45" t="str">
            <v>2019</v>
          </cell>
          <cell r="AT45" t="str">
            <v>MICS 2019</v>
          </cell>
          <cell r="AU45">
            <v>7</v>
          </cell>
          <cell r="AW45">
            <v>6.1</v>
          </cell>
          <cell r="AY45">
            <v>7.2</v>
          </cell>
          <cell r="BA45">
            <v>9.9</v>
          </cell>
          <cell r="BC45">
            <v>7.4</v>
          </cell>
          <cell r="BE45">
            <v>6.8</v>
          </cell>
          <cell r="BG45">
            <v>4.9000000000000004</v>
          </cell>
        </row>
        <row r="46">
          <cell r="B46" t="str">
            <v>Chile</v>
          </cell>
          <cell r="C46">
            <v>5.9</v>
          </cell>
          <cell r="D46" t="str">
            <v>x</v>
          </cell>
          <cell r="E46">
            <v>6.7</v>
          </cell>
          <cell r="F46" t="str">
            <v>x</v>
          </cell>
          <cell r="G46">
            <v>5.2</v>
          </cell>
          <cell r="H46" t="str">
            <v>x</v>
          </cell>
          <cell r="I46" t="str">
            <v>Youth Activity Survey (Encuesta de Actividades de Nino, Ninas y Adolescentes) 2012, UNICEF and ILO calculations</v>
          </cell>
          <cell r="J46" t="str">
            <v>-</v>
          </cell>
          <cell r="L46" t="str">
            <v>-</v>
          </cell>
          <cell r="P46" t="str">
            <v>-</v>
          </cell>
          <cell r="T46" t="str">
            <v>-</v>
          </cell>
          <cell r="V46">
            <v>99.4</v>
          </cell>
          <cell r="W46" t="str">
            <v>x,y</v>
          </cell>
          <cell r="X46" t="str">
            <v>-</v>
          </cell>
          <cell r="Z46" t="str">
            <v>-</v>
          </cell>
          <cell r="AB46" t="str">
            <v>Estadísticas Vitales 2011</v>
          </cell>
          <cell r="AC46" t="str">
            <v>-</v>
          </cell>
          <cell r="AE46" t="str">
            <v>-</v>
          </cell>
          <cell r="AG46" t="str">
            <v>-</v>
          </cell>
          <cell r="AI46" t="str">
            <v>-</v>
          </cell>
          <cell r="AK46" t="str">
            <v>-</v>
          </cell>
          <cell r="AM46" t="str">
            <v>-</v>
          </cell>
          <cell r="AO46" t="str">
            <v>-</v>
          </cell>
          <cell r="AQ46" t="str">
            <v>-</v>
          </cell>
          <cell r="AU46" t="str">
            <v>-</v>
          </cell>
          <cell r="AW46" t="str">
            <v>-</v>
          </cell>
          <cell r="AY46" t="str">
            <v>-</v>
          </cell>
          <cell r="BA46" t="str">
            <v>-</v>
          </cell>
          <cell r="BC46" t="str">
            <v>-</v>
          </cell>
          <cell r="BE46" t="str">
            <v>-</v>
          </cell>
          <cell r="BG46" t="str">
            <v>-</v>
          </cell>
        </row>
        <row r="47">
          <cell r="B47" t="str">
            <v>China</v>
          </cell>
          <cell r="C47" t="str">
            <v>-</v>
          </cell>
          <cell r="E47" t="str">
            <v>-</v>
          </cell>
          <cell r="G47" t="str">
            <v>-</v>
          </cell>
          <cell r="J47" t="str">
            <v>-</v>
          </cell>
          <cell r="L47" t="str">
            <v>-</v>
          </cell>
          <cell r="P47" t="str">
            <v>-</v>
          </cell>
          <cell r="T47" t="str">
            <v>-</v>
          </cell>
          <cell r="V47" t="str">
            <v>-</v>
          </cell>
          <cell r="X47" t="str">
            <v>-</v>
          </cell>
          <cell r="Z47" t="str">
            <v>-</v>
          </cell>
          <cell r="AC47" t="str">
            <v>-</v>
          </cell>
          <cell r="AE47" t="str">
            <v>-</v>
          </cell>
          <cell r="AG47" t="str">
            <v>-</v>
          </cell>
          <cell r="AI47" t="str">
            <v>-</v>
          </cell>
          <cell r="AK47" t="str">
            <v>-</v>
          </cell>
          <cell r="AM47" t="str">
            <v>-</v>
          </cell>
          <cell r="AO47" t="str">
            <v>-</v>
          </cell>
          <cell r="AQ47" t="str">
            <v>-</v>
          </cell>
          <cell r="AU47" t="str">
            <v>-</v>
          </cell>
          <cell r="AW47" t="str">
            <v>-</v>
          </cell>
          <cell r="AY47" t="str">
            <v>-</v>
          </cell>
          <cell r="BA47" t="str">
            <v>-</v>
          </cell>
          <cell r="BC47" t="str">
            <v>-</v>
          </cell>
          <cell r="BE47" t="str">
            <v>-</v>
          </cell>
          <cell r="BG47" t="str">
            <v>-</v>
          </cell>
        </row>
        <row r="48">
          <cell r="B48" t="str">
            <v>Colombia</v>
          </cell>
          <cell r="C48">
            <v>7</v>
          </cell>
          <cell r="E48">
            <v>6.8</v>
          </cell>
          <cell r="G48">
            <v>7.2</v>
          </cell>
          <cell r="I48" t="str">
            <v>GEIH 2020, UNICEF and ILO calculations</v>
          </cell>
          <cell r="J48">
            <v>4.9000000000000004</v>
          </cell>
          <cell r="L48">
            <v>23.4</v>
          </cell>
          <cell r="N48" t="str">
            <v>2015</v>
          </cell>
          <cell r="O48" t="str">
            <v>DHS 2015</v>
          </cell>
          <cell r="P48">
            <v>6.7</v>
          </cell>
          <cell r="R48" t="str">
            <v>2015</v>
          </cell>
          <cell r="S48" t="str">
            <v>DHS 2015</v>
          </cell>
          <cell r="T48">
            <v>93.6</v>
          </cell>
          <cell r="U48"/>
          <cell r="V48">
            <v>96.8</v>
          </cell>
          <cell r="X48">
            <v>96.5</v>
          </cell>
          <cell r="Z48">
            <v>97</v>
          </cell>
          <cell r="AB48" t="str">
            <v>DHS 2015</v>
          </cell>
          <cell r="AC48" t="str">
            <v>-</v>
          </cell>
          <cell r="AE48" t="str">
            <v>-</v>
          </cell>
          <cell r="AG48" t="str">
            <v>-</v>
          </cell>
          <cell r="AI48" t="str">
            <v>-</v>
          </cell>
          <cell r="AK48" t="str">
            <v>-</v>
          </cell>
          <cell r="AM48" t="str">
            <v>-</v>
          </cell>
          <cell r="AO48" t="str">
            <v>-</v>
          </cell>
          <cell r="AQ48" t="str">
            <v>-</v>
          </cell>
          <cell r="AU48" t="str">
            <v>-</v>
          </cell>
          <cell r="AW48" t="str">
            <v>-</v>
          </cell>
          <cell r="AY48" t="str">
            <v>-</v>
          </cell>
          <cell r="BA48" t="str">
            <v>-</v>
          </cell>
          <cell r="BC48" t="str">
            <v>-</v>
          </cell>
          <cell r="BE48" t="str">
            <v>-</v>
          </cell>
          <cell r="BG48" t="str">
            <v>-</v>
          </cell>
        </row>
        <row r="49">
          <cell r="B49" t="str">
            <v>Comoros</v>
          </cell>
          <cell r="C49">
            <v>28.5</v>
          </cell>
          <cell r="D49" t="str">
            <v>x</v>
          </cell>
          <cell r="E49">
            <v>25.1</v>
          </cell>
          <cell r="F49" t="str">
            <v>x</v>
          </cell>
          <cell r="G49">
            <v>31.9</v>
          </cell>
          <cell r="H49" t="str">
            <v>x</v>
          </cell>
          <cell r="I49" t="str">
            <v>DHS 2012, UNICEF and ILO calculations</v>
          </cell>
          <cell r="J49">
            <v>10</v>
          </cell>
          <cell r="K49" t="str">
            <v>x</v>
          </cell>
          <cell r="L49">
            <v>31.6</v>
          </cell>
          <cell r="M49" t="str">
            <v>x</v>
          </cell>
          <cell r="N49" t="str">
            <v>2012</v>
          </cell>
          <cell r="O49" t="str">
            <v>DHS 2012</v>
          </cell>
          <cell r="P49">
            <v>11.9</v>
          </cell>
          <cell r="Q49" t="str">
            <v>x</v>
          </cell>
          <cell r="R49" t="str">
            <v>2012</v>
          </cell>
          <cell r="S49" t="str">
            <v>DHS 2012</v>
          </cell>
          <cell r="T49">
            <v>86.8</v>
          </cell>
          <cell r="U49"/>
          <cell r="V49">
            <v>87.3</v>
          </cell>
          <cell r="X49">
            <v>87.4</v>
          </cell>
          <cell r="Z49">
            <v>87.2</v>
          </cell>
          <cell r="AB49" t="str">
            <v>DHS 2012</v>
          </cell>
          <cell r="AC49" t="str">
            <v>-</v>
          </cell>
          <cell r="AE49" t="str">
            <v>-</v>
          </cell>
          <cell r="AG49" t="str">
            <v>-</v>
          </cell>
          <cell r="AI49" t="str">
            <v>-</v>
          </cell>
          <cell r="AK49" t="str">
            <v>-</v>
          </cell>
          <cell r="AM49" t="str">
            <v>-</v>
          </cell>
          <cell r="AO49" t="str">
            <v>-</v>
          </cell>
          <cell r="AQ49" t="str">
            <v>-</v>
          </cell>
          <cell r="AU49" t="str">
            <v>-</v>
          </cell>
          <cell r="AW49" t="str">
            <v>-</v>
          </cell>
          <cell r="AY49" t="str">
            <v>-</v>
          </cell>
          <cell r="BA49" t="str">
            <v>-</v>
          </cell>
          <cell r="BC49" t="str">
            <v>-</v>
          </cell>
          <cell r="BE49" t="str">
            <v>-</v>
          </cell>
          <cell r="BG49" t="str">
            <v>-</v>
          </cell>
        </row>
        <row r="50">
          <cell r="B50" t="str">
            <v>Congo</v>
          </cell>
          <cell r="C50">
            <v>14.1</v>
          </cell>
          <cell r="E50">
            <v>13.4</v>
          </cell>
          <cell r="G50">
            <v>14.8</v>
          </cell>
          <cell r="I50" t="str">
            <v>MICS 2014-15, UNICEF and ILO calculations</v>
          </cell>
          <cell r="J50">
            <v>6.9</v>
          </cell>
          <cell r="L50">
            <v>27.3</v>
          </cell>
          <cell r="N50" t="str">
            <v>2014-15</v>
          </cell>
          <cell r="O50" t="str">
            <v>MICS 2014-15</v>
          </cell>
          <cell r="P50">
            <v>5.9</v>
          </cell>
          <cell r="Q50" t="str">
            <v>x</v>
          </cell>
          <cell r="R50" t="str">
            <v>2011-12</v>
          </cell>
          <cell r="S50" t="str">
            <v>DHS 2011-12</v>
          </cell>
          <cell r="T50">
            <v>94</v>
          </cell>
          <cell r="U50"/>
          <cell r="V50">
            <v>95.9</v>
          </cell>
          <cell r="X50">
            <v>96</v>
          </cell>
          <cell r="Z50">
            <v>95.9</v>
          </cell>
          <cell r="AB50" t="str">
            <v>MICS 2014-15</v>
          </cell>
          <cell r="AC50" t="str">
            <v>-</v>
          </cell>
          <cell r="AE50" t="str">
            <v>-</v>
          </cell>
          <cell r="AG50" t="str">
            <v>-</v>
          </cell>
          <cell r="AI50" t="str">
            <v>-</v>
          </cell>
          <cell r="AK50" t="str">
            <v>-</v>
          </cell>
          <cell r="AM50" t="str">
            <v>-</v>
          </cell>
          <cell r="AO50" t="str">
            <v>-</v>
          </cell>
          <cell r="AQ50" t="str">
            <v>-</v>
          </cell>
          <cell r="AU50" t="str">
            <v>-</v>
          </cell>
          <cell r="AW50" t="str">
            <v>-</v>
          </cell>
          <cell r="AY50" t="str">
            <v>-</v>
          </cell>
          <cell r="BA50" t="str">
            <v>-</v>
          </cell>
          <cell r="BC50" t="str">
            <v>-</v>
          </cell>
          <cell r="BE50" t="str">
            <v>-</v>
          </cell>
          <cell r="BG50" t="str">
            <v>-</v>
          </cell>
        </row>
        <row r="51">
          <cell r="B51" t="str">
            <v>Cook Islands</v>
          </cell>
          <cell r="C51" t="str">
            <v>-</v>
          </cell>
          <cell r="E51" t="str">
            <v>-</v>
          </cell>
          <cell r="G51" t="str">
            <v>-</v>
          </cell>
          <cell r="J51" t="str">
            <v>-</v>
          </cell>
          <cell r="L51" t="str">
            <v>-</v>
          </cell>
          <cell r="P51" t="str">
            <v>-</v>
          </cell>
          <cell r="T51" t="str">
            <v>-</v>
          </cell>
          <cell r="V51">
            <v>100</v>
          </cell>
          <cell r="W51" t="str">
            <v>y</v>
          </cell>
          <cell r="X51">
            <v>100</v>
          </cell>
          <cell r="Y51" t="str">
            <v>y</v>
          </cell>
          <cell r="Z51">
            <v>100</v>
          </cell>
          <cell r="AA51" t="str">
            <v>y</v>
          </cell>
          <cell r="AB51" t="str">
            <v>Vital statistics 2017</v>
          </cell>
          <cell r="AC51" t="str">
            <v>-</v>
          </cell>
          <cell r="AE51" t="str">
            <v>-</v>
          </cell>
          <cell r="AG51" t="str">
            <v>-</v>
          </cell>
          <cell r="AI51" t="str">
            <v>-</v>
          </cell>
          <cell r="AK51" t="str">
            <v>-</v>
          </cell>
          <cell r="AM51" t="str">
            <v>-</v>
          </cell>
          <cell r="AO51" t="str">
            <v>-</v>
          </cell>
          <cell r="AQ51" t="str">
            <v>-</v>
          </cell>
          <cell r="AU51" t="str">
            <v>-</v>
          </cell>
          <cell r="AW51" t="str">
            <v>-</v>
          </cell>
          <cell r="AY51" t="str">
            <v>-</v>
          </cell>
          <cell r="BA51" t="str">
            <v>-</v>
          </cell>
          <cell r="BC51" t="str">
            <v>-</v>
          </cell>
          <cell r="BE51" t="str">
            <v>-</v>
          </cell>
          <cell r="BG51" t="str">
            <v>-</v>
          </cell>
        </row>
        <row r="52">
          <cell r="B52" t="str">
            <v>Costa Rica</v>
          </cell>
          <cell r="C52">
            <v>3.8</v>
          </cell>
          <cell r="E52">
            <v>4.3</v>
          </cell>
          <cell r="G52">
            <v>3.2</v>
          </cell>
          <cell r="I52" t="str">
            <v>MICS 2018, UNICEF and ILO calculations</v>
          </cell>
          <cell r="J52">
            <v>2</v>
          </cell>
          <cell r="L52">
            <v>17.100000000000001</v>
          </cell>
          <cell r="N52" t="str">
            <v>2018</v>
          </cell>
          <cell r="O52" t="str">
            <v>MICS 2018</v>
          </cell>
          <cell r="P52" t="str">
            <v>-</v>
          </cell>
          <cell r="T52" t="str">
            <v>-</v>
          </cell>
          <cell r="V52">
            <v>99.6</v>
          </cell>
          <cell r="W52" t="str">
            <v>y</v>
          </cell>
          <cell r="X52">
            <v>99.6</v>
          </cell>
          <cell r="Y52" t="str">
            <v>y</v>
          </cell>
          <cell r="Z52">
            <v>99.6</v>
          </cell>
          <cell r="AA52" t="str">
            <v>y</v>
          </cell>
          <cell r="AB52" t="str">
            <v>INEC 2013</v>
          </cell>
          <cell r="AC52" t="str">
            <v>-</v>
          </cell>
          <cell r="AE52" t="str">
            <v>-</v>
          </cell>
          <cell r="AG52" t="str">
            <v>-</v>
          </cell>
          <cell r="AI52" t="str">
            <v>-</v>
          </cell>
          <cell r="AK52" t="str">
            <v>-</v>
          </cell>
          <cell r="AM52" t="str">
            <v>-</v>
          </cell>
          <cell r="AO52" t="str">
            <v>-</v>
          </cell>
          <cell r="AQ52" t="str">
            <v>-</v>
          </cell>
          <cell r="AU52" t="str">
            <v>-</v>
          </cell>
          <cell r="AW52" t="str">
            <v>-</v>
          </cell>
          <cell r="AY52" t="str">
            <v>-</v>
          </cell>
          <cell r="BA52" t="str">
            <v>-</v>
          </cell>
          <cell r="BC52" t="str">
            <v>-</v>
          </cell>
          <cell r="BE52" t="str">
            <v>-</v>
          </cell>
          <cell r="BG52" t="str">
            <v>-</v>
          </cell>
        </row>
        <row r="53">
          <cell r="B53" t="str">
            <v>Côte d'Ivoire</v>
          </cell>
          <cell r="C53">
            <v>22.1</v>
          </cell>
          <cell r="E53">
            <v>21.5</v>
          </cell>
          <cell r="G53">
            <v>22.6</v>
          </cell>
          <cell r="I53" t="str">
            <v>MICS 2016, UNICEF and ILO calculations</v>
          </cell>
          <cell r="J53">
            <v>7</v>
          </cell>
          <cell r="L53">
            <v>27</v>
          </cell>
          <cell r="N53" t="str">
            <v>2016</v>
          </cell>
          <cell r="O53" t="str">
            <v>MICS 2016</v>
          </cell>
          <cell r="P53">
            <v>3.5</v>
          </cell>
          <cell r="R53" t="str">
            <v>2016</v>
          </cell>
          <cell r="S53" t="str">
            <v>MICS 2016</v>
          </cell>
          <cell r="T53">
            <v>65.7</v>
          </cell>
          <cell r="U53"/>
          <cell r="V53">
            <v>71.7</v>
          </cell>
          <cell r="X53">
            <v>75.2</v>
          </cell>
          <cell r="Z53">
            <v>70.900000000000006</v>
          </cell>
          <cell r="AB53" t="str">
            <v>MICS 2016</v>
          </cell>
          <cell r="AC53">
            <v>36.700000000000003</v>
          </cell>
          <cell r="AE53">
            <v>30.8</v>
          </cell>
          <cell r="AG53">
            <v>43.8</v>
          </cell>
          <cell r="AI53">
            <v>50</v>
          </cell>
          <cell r="AK53">
            <v>44.2</v>
          </cell>
          <cell r="AM53">
            <v>43.3</v>
          </cell>
          <cell r="AO53">
            <v>34.299999999999997</v>
          </cell>
          <cell r="AQ53">
            <v>20</v>
          </cell>
          <cell r="AS53" t="str">
            <v>2016</v>
          </cell>
          <cell r="AT53" t="str">
            <v>MICS 2016</v>
          </cell>
          <cell r="AU53">
            <v>10.1</v>
          </cell>
          <cell r="AW53">
            <v>7.7</v>
          </cell>
          <cell r="AY53">
            <v>11.7</v>
          </cell>
          <cell r="BA53">
            <v>12.9</v>
          </cell>
          <cell r="BC53">
            <v>13</v>
          </cell>
          <cell r="BE53">
            <v>12.5</v>
          </cell>
          <cell r="BG53">
            <v>5.9</v>
          </cell>
        </row>
        <row r="54">
          <cell r="B54" t="str">
            <v>Croatia</v>
          </cell>
          <cell r="C54" t="str">
            <v>-</v>
          </cell>
          <cell r="E54" t="str">
            <v>-</v>
          </cell>
          <cell r="G54" t="str">
            <v>-</v>
          </cell>
          <cell r="J54" t="str">
            <v>-</v>
          </cell>
          <cell r="L54" t="str">
            <v>-</v>
          </cell>
          <cell r="P54" t="str">
            <v>-</v>
          </cell>
          <cell r="T54" t="str">
            <v>-</v>
          </cell>
          <cell r="V54">
            <v>100</v>
          </cell>
          <cell r="W54" t="str">
            <v>y</v>
          </cell>
          <cell r="X54">
            <v>100</v>
          </cell>
          <cell r="Y54" t="str">
            <v>y</v>
          </cell>
          <cell r="Z54">
            <v>100</v>
          </cell>
          <cell r="AA54" t="str">
            <v>y</v>
          </cell>
          <cell r="AB54" t="str">
            <v>Ministry of Public Administration</v>
          </cell>
          <cell r="AC54" t="str">
            <v>-</v>
          </cell>
          <cell r="AE54" t="str">
            <v>-</v>
          </cell>
          <cell r="AG54" t="str">
            <v>-</v>
          </cell>
          <cell r="AI54" t="str">
            <v>-</v>
          </cell>
          <cell r="AK54" t="str">
            <v>-</v>
          </cell>
          <cell r="AM54" t="str">
            <v>-</v>
          </cell>
          <cell r="AO54" t="str">
            <v>-</v>
          </cell>
          <cell r="AQ54" t="str">
            <v>-</v>
          </cell>
          <cell r="AU54" t="str">
            <v>-</v>
          </cell>
          <cell r="AW54" t="str">
            <v>-</v>
          </cell>
          <cell r="AY54" t="str">
            <v>-</v>
          </cell>
          <cell r="BA54" t="str">
            <v>-</v>
          </cell>
          <cell r="BC54" t="str">
            <v>-</v>
          </cell>
          <cell r="BE54" t="str">
            <v>-</v>
          </cell>
          <cell r="BG54" t="str">
            <v>-</v>
          </cell>
        </row>
        <row r="55">
          <cell r="B55" t="str">
            <v>Cuba</v>
          </cell>
          <cell r="C55" t="str">
            <v>-</v>
          </cell>
          <cell r="E55" t="str">
            <v>-</v>
          </cell>
          <cell r="G55" t="str">
            <v>-</v>
          </cell>
          <cell r="J55">
            <v>4.8</v>
          </cell>
          <cell r="L55">
            <v>29.4</v>
          </cell>
          <cell r="N55" t="str">
            <v>2019</v>
          </cell>
          <cell r="O55" t="str">
            <v>MICS 2019</v>
          </cell>
          <cell r="P55">
            <v>5.9</v>
          </cell>
          <cell r="R55" t="str">
            <v>2019</v>
          </cell>
          <cell r="S55" t="str">
            <v>MICS 2019</v>
          </cell>
          <cell r="T55">
            <v>99</v>
          </cell>
          <cell r="U55"/>
          <cell r="V55">
            <v>99.8</v>
          </cell>
          <cell r="X55">
            <v>99.6</v>
          </cell>
          <cell r="Z55">
            <v>100</v>
          </cell>
          <cell r="AB55" t="str">
            <v>MICS 2019</v>
          </cell>
          <cell r="AC55" t="str">
            <v>-</v>
          </cell>
          <cell r="AE55" t="str">
            <v>-</v>
          </cell>
          <cell r="AG55" t="str">
            <v>-</v>
          </cell>
          <cell r="AI55" t="str">
            <v>-</v>
          </cell>
          <cell r="AK55" t="str">
            <v>-</v>
          </cell>
          <cell r="AM55" t="str">
            <v>-</v>
          </cell>
          <cell r="AO55" t="str">
            <v>-</v>
          </cell>
          <cell r="AQ55" t="str">
            <v>-</v>
          </cell>
          <cell r="AU55" t="str">
            <v>-</v>
          </cell>
          <cell r="AW55" t="str">
            <v>-</v>
          </cell>
          <cell r="AY55" t="str">
            <v>-</v>
          </cell>
          <cell r="BA55" t="str">
            <v>-</v>
          </cell>
          <cell r="BC55" t="str">
            <v>-</v>
          </cell>
          <cell r="BE55" t="str">
            <v>-</v>
          </cell>
          <cell r="BG55" t="str">
            <v>-</v>
          </cell>
        </row>
        <row r="56">
          <cell r="B56" t="str">
            <v>Cyprus</v>
          </cell>
          <cell r="C56" t="str">
            <v>-</v>
          </cell>
          <cell r="E56" t="str">
            <v>-</v>
          </cell>
          <cell r="G56" t="str">
            <v>-</v>
          </cell>
          <cell r="J56" t="str">
            <v>-</v>
          </cell>
          <cell r="L56" t="str">
            <v>-</v>
          </cell>
          <cell r="P56" t="str">
            <v>-</v>
          </cell>
          <cell r="T56" t="str">
            <v>-</v>
          </cell>
          <cell r="V56">
            <v>100</v>
          </cell>
          <cell r="W56" t="str">
            <v>v</v>
          </cell>
          <cell r="X56">
            <v>100</v>
          </cell>
          <cell r="Y56" t="str">
            <v>v</v>
          </cell>
          <cell r="Z56">
            <v>100</v>
          </cell>
          <cell r="AA56" t="str">
            <v>v</v>
          </cell>
          <cell r="AB56" t="str">
            <v>UNSD Population and Vital Statistics Report, January 2021, latest update on 4 Jan 2022</v>
          </cell>
          <cell r="AC56" t="str">
            <v>-</v>
          </cell>
          <cell r="AE56" t="str">
            <v>-</v>
          </cell>
          <cell r="AG56" t="str">
            <v>-</v>
          </cell>
          <cell r="AI56" t="str">
            <v>-</v>
          </cell>
          <cell r="AK56" t="str">
            <v>-</v>
          </cell>
          <cell r="AM56" t="str">
            <v>-</v>
          </cell>
          <cell r="AO56" t="str">
            <v>-</v>
          </cell>
          <cell r="AQ56" t="str">
            <v>-</v>
          </cell>
          <cell r="AU56" t="str">
            <v>-</v>
          </cell>
          <cell r="AW56" t="str">
            <v>-</v>
          </cell>
          <cell r="AY56" t="str">
            <v>-</v>
          </cell>
          <cell r="BA56" t="str">
            <v>-</v>
          </cell>
          <cell r="BC56" t="str">
            <v>-</v>
          </cell>
          <cell r="BE56" t="str">
            <v>-</v>
          </cell>
          <cell r="BG56" t="str">
            <v>-</v>
          </cell>
        </row>
        <row r="57">
          <cell r="B57" t="str">
            <v>Czechia</v>
          </cell>
          <cell r="C57" t="str">
            <v>-</v>
          </cell>
          <cell r="E57" t="str">
            <v>-</v>
          </cell>
          <cell r="G57" t="str">
            <v>-</v>
          </cell>
          <cell r="J57" t="str">
            <v>-</v>
          </cell>
          <cell r="L57" t="str">
            <v>-</v>
          </cell>
          <cell r="P57" t="str">
            <v>-</v>
          </cell>
          <cell r="T57" t="str">
            <v>-</v>
          </cell>
          <cell r="V57">
            <v>100</v>
          </cell>
          <cell r="W57" t="str">
            <v>v</v>
          </cell>
          <cell r="X57">
            <v>100</v>
          </cell>
          <cell r="Y57" t="str">
            <v>v</v>
          </cell>
          <cell r="Z57">
            <v>100</v>
          </cell>
          <cell r="AA57" t="str">
            <v>v</v>
          </cell>
          <cell r="AB57" t="str">
            <v>UNSD Population and Vital Statistics Report, January 2021, latest update on 4 Jan 2022</v>
          </cell>
          <cell r="AC57" t="str">
            <v>-</v>
          </cell>
          <cell r="AE57" t="str">
            <v>-</v>
          </cell>
          <cell r="AG57" t="str">
            <v>-</v>
          </cell>
          <cell r="AI57" t="str">
            <v>-</v>
          </cell>
          <cell r="AK57" t="str">
            <v>-</v>
          </cell>
          <cell r="AM57" t="str">
            <v>-</v>
          </cell>
          <cell r="AO57" t="str">
            <v>-</v>
          </cell>
          <cell r="AQ57" t="str">
            <v>-</v>
          </cell>
          <cell r="AU57" t="str">
            <v>-</v>
          </cell>
          <cell r="AW57" t="str">
            <v>-</v>
          </cell>
          <cell r="AY57" t="str">
            <v>-</v>
          </cell>
          <cell r="BA57" t="str">
            <v>-</v>
          </cell>
          <cell r="BC57" t="str">
            <v>-</v>
          </cell>
          <cell r="BE57" t="str">
            <v>-</v>
          </cell>
          <cell r="BG57" t="str">
            <v>-</v>
          </cell>
        </row>
        <row r="58">
          <cell r="B58" t="str">
            <v>Democratic People's Republic of Korea</v>
          </cell>
          <cell r="C58">
            <v>4.3</v>
          </cell>
          <cell r="E58">
            <v>4.5</v>
          </cell>
          <cell r="G58">
            <v>4.0999999999999996</v>
          </cell>
          <cell r="I58" t="str">
            <v>MICS 2017, UNICEF and ILO calculations</v>
          </cell>
          <cell r="J58">
            <v>0</v>
          </cell>
          <cell r="L58">
            <v>0.1</v>
          </cell>
          <cell r="N58" t="str">
            <v>2017</v>
          </cell>
          <cell r="O58" t="str">
            <v>MICS 2017</v>
          </cell>
          <cell r="P58">
            <v>0</v>
          </cell>
          <cell r="R58" t="str">
            <v>2017</v>
          </cell>
          <cell r="S58" t="str">
            <v>MICS 2017</v>
          </cell>
          <cell r="T58">
            <v>100</v>
          </cell>
          <cell r="U58" t="str">
            <v>x</v>
          </cell>
          <cell r="V58">
            <v>100</v>
          </cell>
          <cell r="W58" t="str">
            <v>x</v>
          </cell>
          <cell r="X58">
            <v>100</v>
          </cell>
          <cell r="Y58" t="str">
            <v>x</v>
          </cell>
          <cell r="Z58">
            <v>100</v>
          </cell>
          <cell r="AA58" t="str">
            <v>x</v>
          </cell>
          <cell r="AB58" t="str">
            <v>MICS 2009</v>
          </cell>
          <cell r="AC58" t="str">
            <v>-</v>
          </cell>
          <cell r="AE58" t="str">
            <v>-</v>
          </cell>
          <cell r="AG58" t="str">
            <v>-</v>
          </cell>
          <cell r="AI58" t="str">
            <v>-</v>
          </cell>
          <cell r="AK58" t="str">
            <v>-</v>
          </cell>
          <cell r="AM58" t="str">
            <v>-</v>
          </cell>
          <cell r="AO58" t="str">
            <v>-</v>
          </cell>
          <cell r="AQ58" t="str">
            <v>-</v>
          </cell>
          <cell r="AU58" t="str">
            <v>-</v>
          </cell>
          <cell r="AW58" t="str">
            <v>-</v>
          </cell>
          <cell r="AY58" t="str">
            <v>-</v>
          </cell>
          <cell r="BA58" t="str">
            <v>-</v>
          </cell>
          <cell r="BC58" t="str">
            <v>-</v>
          </cell>
          <cell r="BE58" t="str">
            <v>-</v>
          </cell>
          <cell r="BG58" t="str">
            <v>-</v>
          </cell>
        </row>
        <row r="59">
          <cell r="B59" t="str">
            <v>Democratic Republic of the Congo</v>
          </cell>
          <cell r="C59">
            <v>14.7</v>
          </cell>
          <cell r="E59">
            <v>12.6</v>
          </cell>
          <cell r="G59">
            <v>16.7</v>
          </cell>
          <cell r="I59" t="str">
            <v>MICS 2017-18, UNICEF and ILO calculations</v>
          </cell>
          <cell r="J59">
            <v>8.4</v>
          </cell>
          <cell r="L59">
            <v>29.1</v>
          </cell>
          <cell r="N59" t="str">
            <v>2017-18</v>
          </cell>
          <cell r="O59" t="str">
            <v>MICS 2017-18</v>
          </cell>
          <cell r="P59">
            <v>5.6</v>
          </cell>
          <cell r="R59" t="str">
            <v>2017-18</v>
          </cell>
          <cell r="S59" t="str">
            <v>MICS 2017-18</v>
          </cell>
          <cell r="T59">
            <v>37.799999999999997</v>
          </cell>
          <cell r="U59"/>
          <cell r="V59">
            <v>40.1</v>
          </cell>
          <cell r="X59">
            <v>40.299999999999997</v>
          </cell>
          <cell r="Z59">
            <v>40</v>
          </cell>
          <cell r="AB59" t="str">
            <v>MICS 2017-18</v>
          </cell>
          <cell r="AC59" t="str">
            <v>-</v>
          </cell>
          <cell r="AE59" t="str">
            <v>-</v>
          </cell>
          <cell r="AG59" t="str">
            <v>-</v>
          </cell>
          <cell r="AI59" t="str">
            <v>-</v>
          </cell>
          <cell r="AK59" t="str">
            <v>-</v>
          </cell>
          <cell r="AM59" t="str">
            <v>-</v>
          </cell>
          <cell r="AO59" t="str">
            <v>-</v>
          </cell>
          <cell r="AQ59" t="str">
            <v>-</v>
          </cell>
          <cell r="AU59" t="str">
            <v>-</v>
          </cell>
          <cell r="AW59" t="str">
            <v>-</v>
          </cell>
          <cell r="AY59" t="str">
            <v>-</v>
          </cell>
          <cell r="BA59" t="str">
            <v>-</v>
          </cell>
          <cell r="BC59" t="str">
            <v>-</v>
          </cell>
          <cell r="BE59" t="str">
            <v>-</v>
          </cell>
          <cell r="BG59" t="str">
            <v>-</v>
          </cell>
        </row>
        <row r="60">
          <cell r="B60" t="str">
            <v>Denmark</v>
          </cell>
          <cell r="C60" t="str">
            <v>-</v>
          </cell>
          <cell r="E60" t="str">
            <v>-</v>
          </cell>
          <cell r="G60" t="str">
            <v>-</v>
          </cell>
          <cell r="J60" t="str">
            <v>-</v>
          </cell>
          <cell r="L60">
            <v>0.7</v>
          </cell>
          <cell r="M60" t="str">
            <v>y</v>
          </cell>
          <cell r="N60" t="str">
            <v>2021</v>
          </cell>
          <cell r="O60" t="str">
            <v>Statistics Denmark 2021</v>
          </cell>
          <cell r="P60" t="str">
            <v>-</v>
          </cell>
          <cell r="T60" t="str">
            <v>-</v>
          </cell>
          <cell r="V60">
            <v>100</v>
          </cell>
          <cell r="W60" t="str">
            <v>y</v>
          </cell>
          <cell r="X60">
            <v>100</v>
          </cell>
          <cell r="Y60" t="str">
            <v>y</v>
          </cell>
          <cell r="Z60">
            <v>100</v>
          </cell>
          <cell r="AA60" t="str">
            <v>y</v>
          </cell>
          <cell r="AB60" t="str">
            <v>Statistics Denmark 2019</v>
          </cell>
          <cell r="AC60" t="str">
            <v>-</v>
          </cell>
          <cell r="AE60" t="str">
            <v>-</v>
          </cell>
          <cell r="AG60" t="str">
            <v>-</v>
          </cell>
          <cell r="AI60" t="str">
            <v>-</v>
          </cell>
          <cell r="AK60" t="str">
            <v>-</v>
          </cell>
          <cell r="AM60" t="str">
            <v>-</v>
          </cell>
          <cell r="AO60" t="str">
            <v>-</v>
          </cell>
          <cell r="AQ60" t="str">
            <v>-</v>
          </cell>
          <cell r="AU60" t="str">
            <v>-</v>
          </cell>
          <cell r="AW60" t="str">
            <v>-</v>
          </cell>
          <cell r="AY60" t="str">
            <v>-</v>
          </cell>
          <cell r="BA60" t="str">
            <v>-</v>
          </cell>
          <cell r="BC60" t="str">
            <v>-</v>
          </cell>
          <cell r="BE60" t="str">
            <v>-</v>
          </cell>
          <cell r="BG60" t="str">
            <v>-</v>
          </cell>
        </row>
        <row r="61">
          <cell r="B61" t="str">
            <v>Djibouti</v>
          </cell>
          <cell r="C61" t="str">
            <v>-</v>
          </cell>
          <cell r="E61" t="str">
            <v>-</v>
          </cell>
          <cell r="G61" t="str">
            <v>-</v>
          </cell>
          <cell r="J61">
            <v>1.3</v>
          </cell>
          <cell r="K61" t="str">
            <v>x</v>
          </cell>
          <cell r="L61">
            <v>5.3</v>
          </cell>
          <cell r="M61" t="str">
            <v>x</v>
          </cell>
          <cell r="N61" t="str">
            <v>2012</v>
          </cell>
          <cell r="O61" t="str">
            <v>PAPFAM 2012</v>
          </cell>
          <cell r="P61" t="str">
            <v>-</v>
          </cell>
          <cell r="T61">
            <v>90.5</v>
          </cell>
          <cell r="U61" t="str">
            <v>x</v>
          </cell>
          <cell r="V61">
            <v>91.7</v>
          </cell>
          <cell r="W61" t="str">
            <v>x</v>
          </cell>
          <cell r="X61">
            <v>92.7</v>
          </cell>
          <cell r="Y61" t="str">
            <v>x</v>
          </cell>
          <cell r="Z61">
            <v>90.5</v>
          </cell>
          <cell r="AA61" t="str">
            <v>x</v>
          </cell>
          <cell r="AB61" t="str">
            <v>MICS 2006</v>
          </cell>
          <cell r="AC61">
            <v>94.4</v>
          </cell>
          <cell r="AE61">
            <v>93.9</v>
          </cell>
          <cell r="AG61">
            <v>97.6</v>
          </cell>
          <cell r="AI61">
            <v>96.9</v>
          </cell>
          <cell r="AK61">
            <v>95.6</v>
          </cell>
          <cell r="AM61">
            <v>93.6</v>
          </cell>
          <cell r="AO61">
            <v>94</v>
          </cell>
          <cell r="AQ61">
            <v>92.6</v>
          </cell>
          <cell r="AS61" t="str">
            <v>2012</v>
          </cell>
          <cell r="AT61" t="str">
            <v>PAPFAM 2012</v>
          </cell>
          <cell r="AU61">
            <v>42.9</v>
          </cell>
          <cell r="AW61">
            <v>40.9</v>
          </cell>
          <cell r="AY61">
            <v>49.8</v>
          </cell>
          <cell r="BA61">
            <v>48.4</v>
          </cell>
          <cell r="BC61">
            <v>43</v>
          </cell>
          <cell r="BE61">
            <v>43.7</v>
          </cell>
          <cell r="BG61">
            <v>39.299999999999997</v>
          </cell>
        </row>
        <row r="62">
          <cell r="B62" t="str">
            <v>Dominica</v>
          </cell>
          <cell r="C62" t="str">
            <v>-</v>
          </cell>
          <cell r="E62" t="str">
            <v>-</v>
          </cell>
          <cell r="G62" t="str">
            <v>-</v>
          </cell>
          <cell r="J62" t="str">
            <v>-</v>
          </cell>
          <cell r="L62" t="str">
            <v>-</v>
          </cell>
          <cell r="P62" t="str">
            <v>-</v>
          </cell>
          <cell r="T62" t="str">
            <v>-</v>
          </cell>
          <cell r="V62" t="str">
            <v>-</v>
          </cell>
          <cell r="X62" t="str">
            <v>-</v>
          </cell>
          <cell r="Z62" t="str">
            <v>-</v>
          </cell>
          <cell r="AC62" t="str">
            <v>-</v>
          </cell>
          <cell r="AE62" t="str">
            <v>-</v>
          </cell>
          <cell r="AG62" t="str">
            <v>-</v>
          </cell>
          <cell r="AI62" t="str">
            <v>-</v>
          </cell>
          <cell r="AK62" t="str">
            <v>-</v>
          </cell>
          <cell r="AM62" t="str">
            <v>-</v>
          </cell>
          <cell r="AO62" t="str">
            <v>-</v>
          </cell>
          <cell r="AQ62" t="str">
            <v>-</v>
          </cell>
          <cell r="AU62" t="str">
            <v>-</v>
          </cell>
          <cell r="AW62" t="str">
            <v>-</v>
          </cell>
          <cell r="AY62" t="str">
            <v>-</v>
          </cell>
          <cell r="BA62" t="str">
            <v>-</v>
          </cell>
          <cell r="BC62" t="str">
            <v>-</v>
          </cell>
          <cell r="BE62" t="str">
            <v>-</v>
          </cell>
          <cell r="BG62" t="str">
            <v>-</v>
          </cell>
        </row>
        <row r="63">
          <cell r="B63" t="str">
            <v>Dominican Republic</v>
          </cell>
          <cell r="C63">
            <v>3.8</v>
          </cell>
          <cell r="E63">
            <v>4.5999999999999996</v>
          </cell>
          <cell r="G63">
            <v>3</v>
          </cell>
          <cell r="I63" t="str">
            <v>MICS 2019</v>
          </cell>
          <cell r="J63">
            <v>9.4</v>
          </cell>
          <cell r="L63">
            <v>31.5</v>
          </cell>
          <cell r="N63" t="str">
            <v>2019</v>
          </cell>
          <cell r="O63" t="str">
            <v>MICS 2019</v>
          </cell>
          <cell r="P63">
            <v>8</v>
          </cell>
          <cell r="Q63" t="str">
            <v>x</v>
          </cell>
          <cell r="R63" t="str">
            <v>2013</v>
          </cell>
          <cell r="S63" t="str">
            <v>DHS 2013</v>
          </cell>
          <cell r="T63">
            <v>89.4</v>
          </cell>
          <cell r="U63"/>
          <cell r="V63">
            <v>92.2</v>
          </cell>
          <cell r="X63">
            <v>91.7</v>
          </cell>
          <cell r="Z63">
            <v>92.7</v>
          </cell>
          <cell r="AB63" t="str">
            <v>MICS 2019</v>
          </cell>
          <cell r="AC63" t="str">
            <v>-</v>
          </cell>
          <cell r="AE63" t="str">
            <v>-</v>
          </cell>
          <cell r="AG63" t="str">
            <v>-</v>
          </cell>
          <cell r="AI63" t="str">
            <v>-</v>
          </cell>
          <cell r="AK63" t="str">
            <v>-</v>
          </cell>
          <cell r="AM63" t="str">
            <v>-</v>
          </cell>
          <cell r="AO63" t="str">
            <v>-</v>
          </cell>
          <cell r="AQ63" t="str">
            <v>-</v>
          </cell>
          <cell r="AU63" t="str">
            <v>-</v>
          </cell>
          <cell r="AW63" t="str">
            <v>-</v>
          </cell>
          <cell r="AY63" t="str">
            <v>-</v>
          </cell>
          <cell r="BA63" t="str">
            <v>-</v>
          </cell>
          <cell r="BC63" t="str">
            <v>-</v>
          </cell>
          <cell r="BE63" t="str">
            <v>-</v>
          </cell>
          <cell r="BG63" t="str">
            <v>-</v>
          </cell>
        </row>
        <row r="64">
          <cell r="B64" t="str">
            <v>Ecuador</v>
          </cell>
          <cell r="C64" t="str">
            <v>-</v>
          </cell>
          <cell r="E64" t="str">
            <v>-</v>
          </cell>
          <cell r="G64" t="str">
            <v>-</v>
          </cell>
          <cell r="J64">
            <v>3.8</v>
          </cell>
          <cell r="L64">
            <v>22.2</v>
          </cell>
          <cell r="N64" t="str">
            <v>2018</v>
          </cell>
          <cell r="O64" t="str">
            <v>ENSANUT 2018</v>
          </cell>
          <cell r="P64" t="str">
            <v>-</v>
          </cell>
          <cell r="T64" t="str">
            <v>-</v>
          </cell>
          <cell r="V64">
            <v>87.2</v>
          </cell>
          <cell r="W64" t="str">
            <v>y</v>
          </cell>
          <cell r="X64" t="str">
            <v>-</v>
          </cell>
          <cell r="Z64" t="str">
            <v>-</v>
          </cell>
          <cell r="AB64" t="str">
            <v>Registro Civil 2020</v>
          </cell>
          <cell r="AC64" t="str">
            <v>-</v>
          </cell>
          <cell r="AE64" t="str">
            <v>-</v>
          </cell>
          <cell r="AG64" t="str">
            <v>-</v>
          </cell>
          <cell r="AI64" t="str">
            <v>-</v>
          </cell>
          <cell r="AK64" t="str">
            <v>-</v>
          </cell>
          <cell r="AM64" t="str">
            <v>-</v>
          </cell>
          <cell r="AO64" t="str">
            <v>-</v>
          </cell>
          <cell r="AQ64" t="str">
            <v>-</v>
          </cell>
          <cell r="AU64" t="str">
            <v>-</v>
          </cell>
          <cell r="AW64" t="str">
            <v>-</v>
          </cell>
          <cell r="AY64" t="str">
            <v>-</v>
          </cell>
          <cell r="BA64" t="str">
            <v>-</v>
          </cell>
          <cell r="BC64" t="str">
            <v>-</v>
          </cell>
          <cell r="BE64" t="str">
            <v>-</v>
          </cell>
          <cell r="BG64" t="str">
            <v>-</v>
          </cell>
        </row>
        <row r="65">
          <cell r="B65" t="str">
            <v>Egypt</v>
          </cell>
          <cell r="C65">
            <v>4.8</v>
          </cell>
          <cell r="E65">
            <v>5.8</v>
          </cell>
          <cell r="G65">
            <v>3.7</v>
          </cell>
          <cell r="I65" t="str">
            <v>DHS 2014, UNICEF and ILO calculations</v>
          </cell>
          <cell r="J65">
            <v>2</v>
          </cell>
          <cell r="K65" t="str">
            <v>x,y</v>
          </cell>
          <cell r="L65">
            <v>17.399999999999999</v>
          </cell>
          <cell r="M65" t="str">
            <v>x,y</v>
          </cell>
          <cell r="N65" t="str">
            <v>2014</v>
          </cell>
          <cell r="O65" t="str">
            <v>DHS 2014</v>
          </cell>
          <cell r="P65">
            <v>0.2</v>
          </cell>
          <cell r="Q65" t="str">
            <v>x</v>
          </cell>
          <cell r="R65" t="str">
            <v>2009</v>
          </cell>
          <cell r="S65" t="str">
            <v>Survey of Young People 2009</v>
          </cell>
          <cell r="T65">
            <v>98.2</v>
          </cell>
          <cell r="U65"/>
          <cell r="V65">
            <v>99.4</v>
          </cell>
          <cell r="X65">
            <v>99.5</v>
          </cell>
          <cell r="Z65">
            <v>99.3</v>
          </cell>
          <cell r="AB65" t="str">
            <v>DHS 2014</v>
          </cell>
          <cell r="AC65">
            <v>87.2</v>
          </cell>
          <cell r="AE65">
            <v>77.400000000000006</v>
          </cell>
          <cell r="AG65">
            <v>92.6</v>
          </cell>
          <cell r="AI65">
            <v>94.4</v>
          </cell>
          <cell r="AK65">
            <v>92.6</v>
          </cell>
          <cell r="AM65">
            <v>92.2</v>
          </cell>
          <cell r="AO65">
            <v>87.2</v>
          </cell>
          <cell r="AQ65">
            <v>69.8</v>
          </cell>
          <cell r="AS65" t="str">
            <v>2015</v>
          </cell>
          <cell r="AT65" t="str">
            <v>Health Issues Survey (DHS) 2015</v>
          </cell>
          <cell r="AU65">
            <v>14.1</v>
          </cell>
          <cell r="AV65" t="str">
            <v>y</v>
          </cell>
          <cell r="AW65">
            <v>10.4</v>
          </cell>
          <cell r="AX65" t="str">
            <v>y</v>
          </cell>
          <cell r="AY65">
            <v>15.9</v>
          </cell>
          <cell r="AZ65" t="str">
            <v>y</v>
          </cell>
          <cell r="BA65">
            <v>22.8</v>
          </cell>
          <cell r="BB65" t="str">
            <v>y</v>
          </cell>
          <cell r="BC65">
            <v>16.3</v>
          </cell>
          <cell r="BD65" t="str">
            <v>y</v>
          </cell>
          <cell r="BE65">
            <v>12.9</v>
          </cell>
          <cell r="BF65" t="str">
            <v>y</v>
          </cell>
          <cell r="BG65">
            <v>11.3</v>
          </cell>
        </row>
        <row r="66">
          <cell r="B66" t="str">
            <v>El Salvador</v>
          </cell>
          <cell r="C66">
            <v>6.9</v>
          </cell>
          <cell r="E66">
            <v>6.5</v>
          </cell>
          <cell r="G66">
            <v>7.3</v>
          </cell>
          <cell r="I66" t="str">
            <v>Encuesta de Hogares de Propósitos Múltiples (EHPM) 2019, UNICEF and ILO calculations</v>
          </cell>
          <cell r="J66">
            <v>5.8</v>
          </cell>
          <cell r="K66" t="str">
            <v>x</v>
          </cell>
          <cell r="L66">
            <v>25.5</v>
          </cell>
          <cell r="M66" t="str">
            <v>x</v>
          </cell>
          <cell r="N66" t="str">
            <v>2014</v>
          </cell>
          <cell r="O66" t="str">
            <v>Encuesta Nacional de Salud (ENS/MICS) 2014</v>
          </cell>
          <cell r="P66" t="str">
            <v>-</v>
          </cell>
          <cell r="T66" t="str">
            <v>-</v>
          </cell>
          <cell r="V66">
            <v>91.2</v>
          </cell>
          <cell r="W66" t="str">
            <v>y</v>
          </cell>
          <cell r="X66">
            <v>91</v>
          </cell>
          <cell r="Y66" t="str">
            <v>y</v>
          </cell>
          <cell r="Z66">
            <v>91.4</v>
          </cell>
          <cell r="AA66" t="str">
            <v>y</v>
          </cell>
          <cell r="AB66" t="str">
            <v>General Directorate for Statistics and Census 2018</v>
          </cell>
          <cell r="AC66" t="str">
            <v>-</v>
          </cell>
          <cell r="AE66" t="str">
            <v>-</v>
          </cell>
          <cell r="AG66" t="str">
            <v>-</v>
          </cell>
          <cell r="AI66" t="str">
            <v>-</v>
          </cell>
          <cell r="AK66" t="str">
            <v>-</v>
          </cell>
          <cell r="AM66" t="str">
            <v>-</v>
          </cell>
          <cell r="AO66" t="str">
            <v>-</v>
          </cell>
          <cell r="AQ66" t="str">
            <v>-</v>
          </cell>
          <cell r="AU66" t="str">
            <v>-</v>
          </cell>
          <cell r="AW66" t="str">
            <v>-</v>
          </cell>
          <cell r="AY66" t="str">
            <v>-</v>
          </cell>
          <cell r="BA66" t="str">
            <v>-</v>
          </cell>
          <cell r="BC66" t="str">
            <v>-</v>
          </cell>
          <cell r="BE66" t="str">
            <v>-</v>
          </cell>
          <cell r="BG66" t="str">
            <v>-</v>
          </cell>
        </row>
        <row r="67">
          <cell r="B67" t="str">
            <v>Equatorial Guinea</v>
          </cell>
          <cell r="C67" t="str">
            <v>-</v>
          </cell>
          <cell r="E67" t="str">
            <v>-</v>
          </cell>
          <cell r="G67" t="str">
            <v>-</v>
          </cell>
          <cell r="J67">
            <v>8.6</v>
          </cell>
          <cell r="K67" t="str">
            <v>x</v>
          </cell>
          <cell r="L67">
            <v>29.5</v>
          </cell>
          <cell r="M67" t="str">
            <v>x</v>
          </cell>
          <cell r="N67" t="str">
            <v>2011</v>
          </cell>
          <cell r="O67" t="str">
            <v>DHS 2011</v>
          </cell>
          <cell r="P67">
            <v>3.5</v>
          </cell>
          <cell r="Q67" t="str">
            <v>x</v>
          </cell>
          <cell r="R67" t="str">
            <v>2011</v>
          </cell>
          <cell r="S67" t="str">
            <v>DHS 2011</v>
          </cell>
          <cell r="T67" t="str">
            <v>-</v>
          </cell>
          <cell r="U67"/>
          <cell r="V67">
            <v>53.5</v>
          </cell>
          <cell r="W67" t="str">
            <v>x</v>
          </cell>
          <cell r="X67">
            <v>53.3</v>
          </cell>
          <cell r="Y67" t="str">
            <v>x</v>
          </cell>
          <cell r="Z67">
            <v>53.6</v>
          </cell>
          <cell r="AA67" t="str">
            <v>x</v>
          </cell>
          <cell r="AB67" t="str">
            <v>DHS 2011</v>
          </cell>
          <cell r="AC67" t="str">
            <v>-</v>
          </cell>
          <cell r="AE67" t="str">
            <v>-</v>
          </cell>
          <cell r="AG67" t="str">
            <v>-</v>
          </cell>
          <cell r="AI67" t="str">
            <v>-</v>
          </cell>
          <cell r="AK67" t="str">
            <v>-</v>
          </cell>
          <cell r="AM67" t="str">
            <v>-</v>
          </cell>
          <cell r="AO67" t="str">
            <v>-</v>
          </cell>
          <cell r="AQ67" t="str">
            <v>-</v>
          </cell>
          <cell r="AU67" t="str">
            <v>-</v>
          </cell>
          <cell r="AW67" t="str">
            <v>-</v>
          </cell>
          <cell r="AY67" t="str">
            <v>-</v>
          </cell>
          <cell r="BA67" t="str">
            <v>-</v>
          </cell>
          <cell r="BC67" t="str">
            <v>-</v>
          </cell>
          <cell r="BE67" t="str">
            <v>-</v>
          </cell>
          <cell r="BG67" t="str">
            <v>-</v>
          </cell>
        </row>
        <row r="68">
          <cell r="B68" t="str">
            <v>Eritrea</v>
          </cell>
          <cell r="C68" t="str">
            <v>-</v>
          </cell>
          <cell r="E68" t="str">
            <v>-</v>
          </cell>
          <cell r="G68" t="str">
            <v>-</v>
          </cell>
          <cell r="J68">
            <v>12.9</v>
          </cell>
          <cell r="K68" t="str">
            <v>x</v>
          </cell>
          <cell r="L68">
            <v>40.700000000000003</v>
          </cell>
          <cell r="M68" t="str">
            <v>x</v>
          </cell>
          <cell r="N68" t="str">
            <v>2010</v>
          </cell>
          <cell r="O68" t="str">
            <v>EPHS 2010</v>
          </cell>
          <cell r="P68">
            <v>2.2999999999999998</v>
          </cell>
          <cell r="Q68" t="str">
            <v>x</v>
          </cell>
          <cell r="R68" t="str">
            <v>2010</v>
          </cell>
          <cell r="S68" t="str">
            <v>EPHS 2010</v>
          </cell>
          <cell r="T68" t="str">
            <v>-</v>
          </cell>
          <cell r="U68"/>
          <cell r="V68" t="str">
            <v>-</v>
          </cell>
          <cell r="X68" t="str">
            <v>-</v>
          </cell>
          <cell r="Z68" t="str">
            <v>-</v>
          </cell>
          <cell r="AC68">
            <v>83</v>
          </cell>
          <cell r="AD68" t="str">
            <v>x</v>
          </cell>
          <cell r="AE68">
            <v>80</v>
          </cell>
          <cell r="AF68" t="str">
            <v>x</v>
          </cell>
          <cell r="AG68">
            <v>85</v>
          </cell>
          <cell r="AH68" t="str">
            <v>x</v>
          </cell>
          <cell r="AI68">
            <v>89.4</v>
          </cell>
          <cell r="AJ68" t="str">
            <v>x</v>
          </cell>
          <cell r="AK68">
            <v>85.6</v>
          </cell>
          <cell r="AL68" t="str">
            <v>x</v>
          </cell>
          <cell r="AM68">
            <v>84.4</v>
          </cell>
          <cell r="AN68" t="str">
            <v>x</v>
          </cell>
          <cell r="AO68">
            <v>83.3</v>
          </cell>
          <cell r="AP68" t="str">
            <v>x</v>
          </cell>
          <cell r="AQ68">
            <v>75.2</v>
          </cell>
          <cell r="AR68" t="str">
            <v>x</v>
          </cell>
          <cell r="AS68" t="str">
            <v>2010</v>
          </cell>
          <cell r="AT68" t="str">
            <v>Population and Health Survey 2010</v>
          </cell>
          <cell r="AU68">
            <v>33.200000000000003</v>
          </cell>
          <cell r="AV68" t="str">
            <v>x</v>
          </cell>
          <cell r="AW68">
            <v>25.2</v>
          </cell>
          <cell r="AX68" t="str">
            <v>x</v>
          </cell>
          <cell r="AY68">
            <v>36.799999999999997</v>
          </cell>
          <cell r="AZ68" t="str">
            <v>x</v>
          </cell>
          <cell r="BA68">
            <v>40.799999999999997</v>
          </cell>
          <cell r="BB68" t="str">
            <v>x</v>
          </cell>
          <cell r="BC68">
            <v>38.5</v>
          </cell>
          <cell r="BD68" t="str">
            <v>x</v>
          </cell>
          <cell r="BE68">
            <v>33.299999999999997</v>
          </cell>
          <cell r="BF68" t="str">
            <v>x</v>
          </cell>
          <cell r="BG68">
            <v>28.7</v>
          </cell>
        </row>
        <row r="69">
          <cell r="B69" t="str">
            <v>Estonia</v>
          </cell>
          <cell r="C69" t="str">
            <v>-</v>
          </cell>
          <cell r="E69" t="str">
            <v>-</v>
          </cell>
          <cell r="G69" t="str">
            <v>-</v>
          </cell>
          <cell r="J69" t="str">
            <v>-</v>
          </cell>
          <cell r="L69" t="str">
            <v>-</v>
          </cell>
          <cell r="P69" t="str">
            <v>-</v>
          </cell>
          <cell r="T69" t="str">
            <v>-</v>
          </cell>
          <cell r="V69">
            <v>100</v>
          </cell>
          <cell r="W69" t="str">
            <v>v</v>
          </cell>
          <cell r="X69">
            <v>100</v>
          </cell>
          <cell r="Y69" t="str">
            <v>v</v>
          </cell>
          <cell r="Z69">
            <v>100</v>
          </cell>
          <cell r="AA69" t="str">
            <v>v</v>
          </cell>
          <cell r="AB69" t="str">
            <v>UNSD Population and Vital Statistics Report, January 2021, latest update on 4 Jan 2022</v>
          </cell>
          <cell r="AC69" t="str">
            <v>-</v>
          </cell>
          <cell r="AE69" t="str">
            <v>-</v>
          </cell>
          <cell r="AG69" t="str">
            <v>-</v>
          </cell>
          <cell r="AI69" t="str">
            <v>-</v>
          </cell>
          <cell r="AK69" t="str">
            <v>-</v>
          </cell>
          <cell r="AM69" t="str">
            <v>-</v>
          </cell>
          <cell r="AO69" t="str">
            <v>-</v>
          </cell>
          <cell r="AQ69" t="str">
            <v>-</v>
          </cell>
          <cell r="AU69" t="str">
            <v>-</v>
          </cell>
          <cell r="AW69" t="str">
            <v>-</v>
          </cell>
          <cell r="AY69" t="str">
            <v>-</v>
          </cell>
          <cell r="BA69" t="str">
            <v>-</v>
          </cell>
          <cell r="BC69" t="str">
            <v>-</v>
          </cell>
          <cell r="BE69" t="str">
            <v>-</v>
          </cell>
          <cell r="BG69" t="str">
            <v>-</v>
          </cell>
        </row>
        <row r="70">
          <cell r="B70" t="str">
            <v>Eswatini</v>
          </cell>
          <cell r="C70">
            <v>7.8</v>
          </cell>
          <cell r="D70" t="str">
            <v>x</v>
          </cell>
          <cell r="E70">
            <v>8.4</v>
          </cell>
          <cell r="F70" t="str">
            <v>x</v>
          </cell>
          <cell r="G70">
            <v>7.1</v>
          </cell>
          <cell r="H70" t="str">
            <v>x</v>
          </cell>
          <cell r="I70" t="str">
            <v>MICS 2010, UNICEF and ILO calculations</v>
          </cell>
          <cell r="J70">
            <v>0.8</v>
          </cell>
          <cell r="K70" t="str">
            <v>x</v>
          </cell>
          <cell r="L70">
            <v>5.3</v>
          </cell>
          <cell r="M70" t="str">
            <v>x</v>
          </cell>
          <cell r="N70" t="str">
            <v>2014</v>
          </cell>
          <cell r="O70" t="str">
            <v>MICS 2014</v>
          </cell>
          <cell r="P70">
            <v>1</v>
          </cell>
          <cell r="Q70" t="str">
            <v>x</v>
          </cell>
          <cell r="R70" t="str">
            <v>2014</v>
          </cell>
          <cell r="S70" t="str">
            <v>MICS 2014</v>
          </cell>
          <cell r="T70">
            <v>37.5</v>
          </cell>
          <cell r="U70"/>
          <cell r="V70">
            <v>53.5</v>
          </cell>
          <cell r="X70">
            <v>50.9</v>
          </cell>
          <cell r="Z70">
            <v>50.2</v>
          </cell>
          <cell r="AB70" t="str">
            <v>MICS 2014</v>
          </cell>
          <cell r="AC70" t="str">
            <v>-</v>
          </cell>
          <cell r="AE70" t="str">
            <v>-</v>
          </cell>
          <cell r="AG70" t="str">
            <v>-</v>
          </cell>
          <cell r="AI70" t="str">
            <v>-</v>
          </cell>
          <cell r="AK70" t="str">
            <v>-</v>
          </cell>
          <cell r="AM70" t="str">
            <v>-</v>
          </cell>
          <cell r="AO70" t="str">
            <v>-</v>
          </cell>
          <cell r="AQ70" t="str">
            <v>-</v>
          </cell>
          <cell r="AU70" t="str">
            <v>-</v>
          </cell>
          <cell r="AW70" t="str">
            <v>-</v>
          </cell>
          <cell r="AY70" t="str">
            <v>-</v>
          </cell>
          <cell r="BA70" t="str">
            <v>-</v>
          </cell>
          <cell r="BC70" t="str">
            <v>-</v>
          </cell>
          <cell r="BE70" t="str">
            <v>-</v>
          </cell>
          <cell r="BG70" t="str">
            <v>-</v>
          </cell>
        </row>
        <row r="71">
          <cell r="B71" t="str">
            <v>Ethiopia</v>
          </cell>
          <cell r="C71">
            <v>45</v>
          </cell>
          <cell r="E71">
            <v>50.6</v>
          </cell>
          <cell r="G71">
            <v>38.9</v>
          </cell>
          <cell r="I71" t="str">
            <v>National CLS 2015, UNICEF and ILO calculations</v>
          </cell>
          <cell r="J71">
            <v>14.1</v>
          </cell>
          <cell r="L71">
            <v>40.299999999999997</v>
          </cell>
          <cell r="N71" t="str">
            <v>2016</v>
          </cell>
          <cell r="O71" t="str">
            <v>DHS 2016</v>
          </cell>
          <cell r="P71">
            <v>5</v>
          </cell>
          <cell r="R71" t="str">
            <v>2016</v>
          </cell>
          <cell r="S71" t="str">
            <v>DHS 2016</v>
          </cell>
          <cell r="T71">
            <v>2.2999999999999998</v>
          </cell>
          <cell r="U71"/>
          <cell r="V71">
            <v>2.7</v>
          </cell>
          <cell r="X71">
            <v>2.7</v>
          </cell>
          <cell r="Z71">
            <v>2.6</v>
          </cell>
          <cell r="AB71" t="str">
            <v>DHS 2016</v>
          </cell>
          <cell r="AC71">
            <v>65.2</v>
          </cell>
          <cell r="AE71">
            <v>53.9</v>
          </cell>
          <cell r="AG71">
            <v>68.400000000000006</v>
          </cell>
          <cell r="AI71">
            <v>65</v>
          </cell>
          <cell r="AK71">
            <v>69.3</v>
          </cell>
          <cell r="AM71">
            <v>69</v>
          </cell>
          <cell r="AO71">
            <v>68.599999999999994</v>
          </cell>
          <cell r="AQ71">
            <v>57.3</v>
          </cell>
          <cell r="AS71" t="str">
            <v>2016</v>
          </cell>
          <cell r="AT71" t="str">
            <v>DHS 2016</v>
          </cell>
          <cell r="AU71">
            <v>15.7</v>
          </cell>
          <cell r="AW71">
            <v>6.6</v>
          </cell>
          <cell r="AY71">
            <v>16.7</v>
          </cell>
          <cell r="BA71">
            <v>16.100000000000001</v>
          </cell>
          <cell r="BC71">
            <v>15.7</v>
          </cell>
          <cell r="BE71">
            <v>16</v>
          </cell>
          <cell r="BG71">
            <v>18.600000000000001</v>
          </cell>
        </row>
        <row r="72">
          <cell r="B72" t="str">
            <v>Fiji</v>
          </cell>
          <cell r="C72">
            <v>16.7</v>
          </cell>
          <cell r="E72" t="str">
            <v>-</v>
          </cell>
          <cell r="G72" t="str">
            <v>-</v>
          </cell>
          <cell r="I72" t="str">
            <v>MICS 2021 Factsheets</v>
          </cell>
          <cell r="J72">
            <v>0.2</v>
          </cell>
          <cell r="L72">
            <v>4</v>
          </cell>
          <cell r="N72" t="str">
            <v>2021</v>
          </cell>
          <cell r="O72" t="str">
            <v>MICS 2021 Preliminary results</v>
          </cell>
          <cell r="P72">
            <v>1.7</v>
          </cell>
          <cell r="R72" t="str">
            <v>2021</v>
          </cell>
          <cell r="S72" t="str">
            <v>MICS 2021 Preliminary results</v>
          </cell>
          <cell r="T72" t="str">
            <v>-</v>
          </cell>
          <cell r="U72"/>
          <cell r="V72">
            <v>86.6</v>
          </cell>
          <cell r="X72" t="str">
            <v>-</v>
          </cell>
          <cell r="Z72" t="str">
            <v>-</v>
          </cell>
          <cell r="AB72" t="str">
            <v>MICS 2021 Preliminary report</v>
          </cell>
          <cell r="AC72" t="str">
            <v>-</v>
          </cell>
          <cell r="AE72" t="str">
            <v>-</v>
          </cell>
          <cell r="AG72" t="str">
            <v>-</v>
          </cell>
          <cell r="AI72" t="str">
            <v>-</v>
          </cell>
          <cell r="AK72" t="str">
            <v>-</v>
          </cell>
          <cell r="AM72" t="str">
            <v>-</v>
          </cell>
          <cell r="AO72" t="str">
            <v>-</v>
          </cell>
          <cell r="AQ72" t="str">
            <v>-</v>
          </cell>
          <cell r="AU72" t="str">
            <v>-</v>
          </cell>
          <cell r="AW72" t="str">
            <v>-</v>
          </cell>
          <cell r="AY72" t="str">
            <v>-</v>
          </cell>
          <cell r="BA72" t="str">
            <v>-</v>
          </cell>
          <cell r="BC72" t="str">
            <v>-</v>
          </cell>
          <cell r="BE72" t="str">
            <v>-</v>
          </cell>
          <cell r="BG72" t="str">
            <v>-</v>
          </cell>
        </row>
        <row r="73">
          <cell r="B73" t="str">
            <v>Finland</v>
          </cell>
          <cell r="C73" t="str">
            <v>-</v>
          </cell>
          <cell r="E73" t="str">
            <v>-</v>
          </cell>
          <cell r="G73" t="str">
            <v>-</v>
          </cell>
          <cell r="J73" t="str">
            <v>-</v>
          </cell>
          <cell r="L73">
            <v>0</v>
          </cell>
          <cell r="M73" t="str">
            <v>y</v>
          </cell>
          <cell r="N73" t="str">
            <v>2017</v>
          </cell>
          <cell r="O73" t="str">
            <v>Statistics Finland 2020</v>
          </cell>
          <cell r="P73" t="str">
            <v>-</v>
          </cell>
          <cell r="T73" t="str">
            <v>-</v>
          </cell>
          <cell r="V73">
            <v>100</v>
          </cell>
          <cell r="W73" t="str">
            <v>v</v>
          </cell>
          <cell r="X73">
            <v>100</v>
          </cell>
          <cell r="Y73" t="str">
            <v>v</v>
          </cell>
          <cell r="Z73">
            <v>100</v>
          </cell>
          <cell r="AA73" t="str">
            <v>v</v>
          </cell>
          <cell r="AB73" t="str">
            <v>UNSD Population and Vital Statistics Report, January 2021, latest update on 4 Jan 2022</v>
          </cell>
          <cell r="AC73" t="str">
            <v>-</v>
          </cell>
          <cell r="AE73" t="str">
            <v>-</v>
          </cell>
          <cell r="AG73" t="str">
            <v>-</v>
          </cell>
          <cell r="AI73" t="str">
            <v>-</v>
          </cell>
          <cell r="AK73" t="str">
            <v>-</v>
          </cell>
          <cell r="AM73" t="str">
            <v>-</v>
          </cell>
          <cell r="AO73" t="str">
            <v>-</v>
          </cell>
          <cell r="AQ73" t="str">
            <v>-</v>
          </cell>
          <cell r="AU73" t="str">
            <v>-</v>
          </cell>
          <cell r="AW73" t="str">
            <v>-</v>
          </cell>
          <cell r="AY73" t="str">
            <v>-</v>
          </cell>
          <cell r="BA73" t="str">
            <v>-</v>
          </cell>
          <cell r="BC73" t="str">
            <v>-</v>
          </cell>
          <cell r="BE73" t="str">
            <v>-</v>
          </cell>
          <cell r="BG73" t="str">
            <v>-</v>
          </cell>
        </row>
        <row r="74">
          <cell r="B74" t="str">
            <v>France</v>
          </cell>
          <cell r="C74" t="str">
            <v>-</v>
          </cell>
          <cell r="E74" t="str">
            <v>-</v>
          </cell>
          <cell r="G74" t="str">
            <v>-</v>
          </cell>
          <cell r="J74" t="str">
            <v>-</v>
          </cell>
          <cell r="L74" t="str">
            <v>-</v>
          </cell>
          <cell r="P74" t="str">
            <v>-</v>
          </cell>
          <cell r="T74" t="str">
            <v>-</v>
          </cell>
          <cell r="V74">
            <v>100</v>
          </cell>
          <cell r="W74" t="str">
            <v>v</v>
          </cell>
          <cell r="X74">
            <v>100</v>
          </cell>
          <cell r="Y74" t="str">
            <v>v</v>
          </cell>
          <cell r="Z74">
            <v>100</v>
          </cell>
          <cell r="AA74" t="str">
            <v>v</v>
          </cell>
          <cell r="AB74" t="str">
            <v>UNSD Population and Vital Statistics Report, January 2021, latest update on 4 Jan 2022</v>
          </cell>
          <cell r="AC74" t="str">
            <v>-</v>
          </cell>
          <cell r="AE74" t="str">
            <v>-</v>
          </cell>
          <cell r="AG74" t="str">
            <v>-</v>
          </cell>
          <cell r="AI74" t="str">
            <v>-</v>
          </cell>
          <cell r="AK74" t="str">
            <v>-</v>
          </cell>
          <cell r="AM74" t="str">
            <v>-</v>
          </cell>
          <cell r="AO74" t="str">
            <v>-</v>
          </cell>
          <cell r="AQ74" t="str">
            <v>-</v>
          </cell>
          <cell r="AU74" t="str">
            <v>-</v>
          </cell>
          <cell r="AW74" t="str">
            <v>-</v>
          </cell>
          <cell r="AY74" t="str">
            <v>-</v>
          </cell>
          <cell r="BA74" t="str">
            <v>-</v>
          </cell>
          <cell r="BC74" t="str">
            <v>-</v>
          </cell>
          <cell r="BE74" t="str">
            <v>-</v>
          </cell>
          <cell r="BG74" t="str">
            <v>-</v>
          </cell>
        </row>
        <row r="75">
          <cell r="B75" t="str">
            <v>Gabon</v>
          </cell>
          <cell r="C75">
            <v>19.600000000000001</v>
          </cell>
          <cell r="D75" t="str">
            <v>x</v>
          </cell>
          <cell r="E75">
            <v>19.3</v>
          </cell>
          <cell r="F75" t="str">
            <v>x</v>
          </cell>
          <cell r="G75">
            <v>16.600000000000001</v>
          </cell>
          <cell r="H75" t="str">
            <v>x</v>
          </cell>
          <cell r="I75" t="str">
            <v>DHS 2012, UNICEF and ILO calculations</v>
          </cell>
          <cell r="J75">
            <v>5.6</v>
          </cell>
          <cell r="K75" t="str">
            <v>x</v>
          </cell>
          <cell r="L75">
            <v>21.9</v>
          </cell>
          <cell r="M75" t="str">
            <v>x</v>
          </cell>
          <cell r="N75" t="str">
            <v>2012</v>
          </cell>
          <cell r="O75" t="str">
            <v>DHS 2012</v>
          </cell>
          <cell r="P75">
            <v>4.7</v>
          </cell>
          <cell r="Q75" t="str">
            <v>x</v>
          </cell>
          <cell r="R75" t="str">
            <v>2012</v>
          </cell>
          <cell r="S75" t="str">
            <v>DHS 2012</v>
          </cell>
          <cell r="T75">
            <v>88</v>
          </cell>
          <cell r="U75"/>
          <cell r="V75">
            <v>89.6</v>
          </cell>
          <cell r="X75">
            <v>91</v>
          </cell>
          <cell r="Z75">
            <v>88</v>
          </cell>
          <cell r="AB75" t="str">
            <v>DHS 2012</v>
          </cell>
          <cell r="AC75" t="str">
            <v>-</v>
          </cell>
          <cell r="AE75" t="str">
            <v>-</v>
          </cell>
          <cell r="AG75" t="str">
            <v>-</v>
          </cell>
          <cell r="AI75" t="str">
            <v>-</v>
          </cell>
          <cell r="AK75" t="str">
            <v>-</v>
          </cell>
          <cell r="AM75" t="str">
            <v>-</v>
          </cell>
          <cell r="AO75" t="str">
            <v>-</v>
          </cell>
          <cell r="AQ75" t="str">
            <v>-</v>
          </cell>
          <cell r="AU75" t="str">
            <v>-</v>
          </cell>
          <cell r="AW75" t="str">
            <v>-</v>
          </cell>
          <cell r="AY75" t="str">
            <v>-</v>
          </cell>
          <cell r="BA75" t="str">
            <v>-</v>
          </cell>
          <cell r="BC75" t="str">
            <v>-</v>
          </cell>
          <cell r="BE75" t="str">
            <v>-</v>
          </cell>
          <cell r="BG75" t="str">
            <v>-</v>
          </cell>
        </row>
        <row r="76">
          <cell r="B76" t="str">
            <v>Gambia</v>
          </cell>
          <cell r="C76">
            <v>16.899999999999999</v>
          </cell>
          <cell r="E76">
            <v>16.5</v>
          </cell>
          <cell r="G76">
            <v>17.2</v>
          </cell>
          <cell r="I76" t="str">
            <v>MICS 2018, UNICEF and ILO calculations</v>
          </cell>
          <cell r="J76">
            <v>5.6</v>
          </cell>
          <cell r="L76">
            <v>23.1</v>
          </cell>
          <cell r="N76" t="str">
            <v>2019-20</v>
          </cell>
          <cell r="O76" t="str">
            <v>DHS 2019-20</v>
          </cell>
          <cell r="P76">
            <v>0.2</v>
          </cell>
          <cell r="R76" t="str">
            <v>2019-20</v>
          </cell>
          <cell r="S76" t="str">
            <v>DHS 2019-20</v>
          </cell>
          <cell r="T76">
            <v>41.3</v>
          </cell>
          <cell r="U76"/>
          <cell r="V76">
            <v>59</v>
          </cell>
          <cell r="X76">
            <v>60.3</v>
          </cell>
          <cell r="Z76">
            <v>57.7</v>
          </cell>
          <cell r="AB76" t="str">
            <v>DHS 2019-20</v>
          </cell>
          <cell r="AC76">
            <v>72.599999999999994</v>
          </cell>
          <cell r="AE76">
            <v>74.5</v>
          </cell>
          <cell r="AG76">
            <v>67.099999999999994</v>
          </cell>
          <cell r="AI76">
            <v>64.5</v>
          </cell>
          <cell r="AK76">
            <v>73.2</v>
          </cell>
          <cell r="AM76">
            <v>80.099999999999994</v>
          </cell>
          <cell r="AO76">
            <v>75.900000000000006</v>
          </cell>
          <cell r="AQ76">
            <v>68.7</v>
          </cell>
          <cell r="AS76" t="str">
            <v>2019-20</v>
          </cell>
          <cell r="AT76" t="str">
            <v>DHS 2019-20</v>
          </cell>
          <cell r="AU76">
            <v>45.9</v>
          </cell>
          <cell r="AW76">
            <v>46.1</v>
          </cell>
          <cell r="AY76">
            <v>45.5</v>
          </cell>
          <cell r="BA76">
            <v>42.1</v>
          </cell>
          <cell r="BC76">
            <v>46.6</v>
          </cell>
          <cell r="BE76">
            <v>52.2</v>
          </cell>
          <cell r="BG76">
            <v>48.8</v>
          </cell>
        </row>
        <row r="77">
          <cell r="B77" t="str">
            <v>Georgia</v>
          </cell>
          <cell r="C77">
            <v>1.6</v>
          </cell>
          <cell r="E77">
            <v>2.1</v>
          </cell>
          <cell r="G77">
            <v>1</v>
          </cell>
          <cell r="I77" t="str">
            <v>CLS 2015, UNICEF and ILO calculations</v>
          </cell>
          <cell r="J77">
            <v>0.3</v>
          </cell>
          <cell r="L77">
            <v>13.9</v>
          </cell>
          <cell r="N77" t="str">
            <v>2018</v>
          </cell>
          <cell r="O77" t="str">
            <v>MICS 2018</v>
          </cell>
          <cell r="P77">
            <v>0.5</v>
          </cell>
          <cell r="R77" t="str">
            <v>2018</v>
          </cell>
          <cell r="S77" t="str">
            <v>MICS 2018</v>
          </cell>
          <cell r="T77">
            <v>97.5</v>
          </cell>
          <cell r="U77"/>
          <cell r="V77">
            <v>98.5</v>
          </cell>
          <cell r="X77">
            <v>98.5</v>
          </cell>
          <cell r="Z77">
            <v>98.6</v>
          </cell>
          <cell r="AB77" t="str">
            <v>WMS 2017</v>
          </cell>
          <cell r="AC77" t="str">
            <v>-</v>
          </cell>
          <cell r="AE77" t="str">
            <v>-</v>
          </cell>
          <cell r="AG77" t="str">
            <v>-</v>
          </cell>
          <cell r="AI77" t="str">
            <v>-</v>
          </cell>
          <cell r="AK77" t="str">
            <v>-</v>
          </cell>
          <cell r="AM77" t="str">
            <v>-</v>
          </cell>
          <cell r="AO77" t="str">
            <v>-</v>
          </cell>
          <cell r="AQ77" t="str">
            <v>-</v>
          </cell>
          <cell r="AU77" t="str">
            <v>-</v>
          </cell>
          <cell r="AW77" t="str">
            <v>-</v>
          </cell>
          <cell r="AY77" t="str">
            <v>-</v>
          </cell>
          <cell r="BA77" t="str">
            <v>-</v>
          </cell>
          <cell r="BC77" t="str">
            <v>-</v>
          </cell>
          <cell r="BE77" t="str">
            <v>-</v>
          </cell>
          <cell r="BG77" t="str">
            <v>-</v>
          </cell>
        </row>
        <row r="78">
          <cell r="B78" t="str">
            <v>Germany</v>
          </cell>
          <cell r="C78" t="str">
            <v>-</v>
          </cell>
          <cell r="E78" t="str">
            <v>-</v>
          </cell>
          <cell r="G78" t="str">
            <v>-</v>
          </cell>
          <cell r="J78" t="str">
            <v>-</v>
          </cell>
          <cell r="L78" t="str">
            <v>-</v>
          </cell>
          <cell r="P78" t="str">
            <v>-</v>
          </cell>
          <cell r="T78" t="str">
            <v>-</v>
          </cell>
          <cell r="V78">
            <v>100</v>
          </cell>
          <cell r="W78" t="str">
            <v>v</v>
          </cell>
          <cell r="X78">
            <v>100</v>
          </cell>
          <cell r="Y78" t="str">
            <v>v</v>
          </cell>
          <cell r="Z78">
            <v>100</v>
          </cell>
          <cell r="AA78" t="str">
            <v>v</v>
          </cell>
          <cell r="AB78" t="str">
            <v>Federal Statistical Office</v>
          </cell>
          <cell r="AC78" t="str">
            <v>-</v>
          </cell>
          <cell r="AE78" t="str">
            <v>-</v>
          </cell>
          <cell r="AG78" t="str">
            <v>-</v>
          </cell>
          <cell r="AI78" t="str">
            <v>-</v>
          </cell>
          <cell r="AK78" t="str">
            <v>-</v>
          </cell>
          <cell r="AM78" t="str">
            <v>-</v>
          </cell>
          <cell r="AO78" t="str">
            <v>-</v>
          </cell>
          <cell r="AQ78" t="str">
            <v>-</v>
          </cell>
          <cell r="AU78" t="str">
            <v>-</v>
          </cell>
          <cell r="AW78" t="str">
            <v>-</v>
          </cell>
          <cell r="AY78" t="str">
            <v>-</v>
          </cell>
          <cell r="BA78" t="str">
            <v>-</v>
          </cell>
          <cell r="BC78" t="str">
            <v>-</v>
          </cell>
          <cell r="BE78" t="str">
            <v>-</v>
          </cell>
          <cell r="BG78" t="str">
            <v>-</v>
          </cell>
        </row>
        <row r="79">
          <cell r="B79" t="str">
            <v>Ghana</v>
          </cell>
          <cell r="C79">
            <v>20.100000000000001</v>
          </cell>
          <cell r="E79">
            <v>18.600000000000001</v>
          </cell>
          <cell r="G79">
            <v>21.7</v>
          </cell>
          <cell r="I79" t="str">
            <v>MICS 2017-18, UNICEF and ILO calculations</v>
          </cell>
          <cell r="J79">
            <v>5</v>
          </cell>
          <cell r="L79">
            <v>19.3</v>
          </cell>
          <cell r="N79" t="str">
            <v>2017-18</v>
          </cell>
          <cell r="O79" t="str">
            <v>MICS 2017-18</v>
          </cell>
          <cell r="P79">
            <v>3.9</v>
          </cell>
          <cell r="R79" t="str">
            <v>2017-18</v>
          </cell>
          <cell r="S79" t="str">
            <v>MICS 2017-18</v>
          </cell>
          <cell r="T79">
            <v>57.4</v>
          </cell>
          <cell r="U79"/>
          <cell r="V79">
            <v>70.599999999999994</v>
          </cell>
          <cell r="X79">
            <v>72</v>
          </cell>
          <cell r="Z79">
            <v>69.2</v>
          </cell>
          <cell r="AB79" t="str">
            <v>MICS 2017-18</v>
          </cell>
          <cell r="AC79">
            <v>2.4</v>
          </cell>
          <cell r="AE79">
            <v>1.2</v>
          </cell>
          <cell r="AG79">
            <v>3.6</v>
          </cell>
          <cell r="AI79">
            <v>7.3</v>
          </cell>
          <cell r="AK79">
            <v>2.1</v>
          </cell>
          <cell r="AM79">
            <v>1.7</v>
          </cell>
          <cell r="AO79">
            <v>0.9</v>
          </cell>
          <cell r="AQ79">
            <v>1</v>
          </cell>
          <cell r="AS79" t="str">
            <v>2017-18</v>
          </cell>
          <cell r="AT79" t="str">
            <v>MICS 2017-18</v>
          </cell>
          <cell r="AU79">
            <v>0.1</v>
          </cell>
          <cell r="AW79">
            <v>0</v>
          </cell>
          <cell r="AY79">
            <v>0.2</v>
          </cell>
          <cell r="BA79">
            <v>0.5</v>
          </cell>
          <cell r="BC79">
            <v>0</v>
          </cell>
          <cell r="BE79">
            <v>0</v>
          </cell>
          <cell r="BG79">
            <v>0.1</v>
          </cell>
        </row>
        <row r="80">
          <cell r="B80" t="str">
            <v>Greece</v>
          </cell>
          <cell r="C80" t="str">
            <v>-</v>
          </cell>
          <cell r="E80" t="str">
            <v>-</v>
          </cell>
          <cell r="G80" t="str">
            <v>-</v>
          </cell>
          <cell r="J80" t="str">
            <v>-</v>
          </cell>
          <cell r="L80" t="str">
            <v>-</v>
          </cell>
          <cell r="P80" t="str">
            <v>-</v>
          </cell>
          <cell r="T80" t="str">
            <v>-</v>
          </cell>
          <cell r="V80">
            <v>100</v>
          </cell>
          <cell r="W80" t="str">
            <v>v</v>
          </cell>
          <cell r="X80">
            <v>100</v>
          </cell>
          <cell r="Y80" t="str">
            <v>v</v>
          </cell>
          <cell r="Z80">
            <v>100</v>
          </cell>
          <cell r="AA80" t="str">
            <v>v</v>
          </cell>
          <cell r="AB80" t="str">
            <v>UNSD Population and Vital Statistics Report, January 2021, latest update on 4 Jan 2022</v>
          </cell>
          <cell r="AC80" t="str">
            <v>-</v>
          </cell>
          <cell r="AE80" t="str">
            <v>-</v>
          </cell>
          <cell r="AG80" t="str">
            <v>-</v>
          </cell>
          <cell r="AI80" t="str">
            <v>-</v>
          </cell>
          <cell r="AK80" t="str">
            <v>-</v>
          </cell>
          <cell r="AM80" t="str">
            <v>-</v>
          </cell>
          <cell r="AO80" t="str">
            <v>-</v>
          </cell>
          <cell r="AQ80" t="str">
            <v>-</v>
          </cell>
          <cell r="AU80" t="str">
            <v>-</v>
          </cell>
          <cell r="AW80" t="str">
            <v>-</v>
          </cell>
          <cell r="AY80" t="str">
            <v>-</v>
          </cell>
          <cell r="BA80" t="str">
            <v>-</v>
          </cell>
          <cell r="BC80" t="str">
            <v>-</v>
          </cell>
          <cell r="BE80" t="str">
            <v>-</v>
          </cell>
          <cell r="BG80" t="str">
            <v>-</v>
          </cell>
        </row>
        <row r="81">
          <cell r="B81" t="str">
            <v>Grenada</v>
          </cell>
          <cell r="C81" t="str">
            <v>-</v>
          </cell>
          <cell r="E81" t="str">
            <v>-</v>
          </cell>
          <cell r="G81" t="str">
            <v>-</v>
          </cell>
          <cell r="J81" t="str">
            <v>-</v>
          </cell>
          <cell r="L81" t="str">
            <v>-</v>
          </cell>
          <cell r="P81" t="str">
            <v>-</v>
          </cell>
          <cell r="T81" t="str">
            <v>-</v>
          </cell>
          <cell r="V81" t="str">
            <v>-</v>
          </cell>
          <cell r="X81" t="str">
            <v>-</v>
          </cell>
          <cell r="Z81" t="str">
            <v>-</v>
          </cell>
          <cell r="AC81" t="str">
            <v>-</v>
          </cell>
          <cell r="AE81" t="str">
            <v>-</v>
          </cell>
          <cell r="AG81" t="str">
            <v>-</v>
          </cell>
          <cell r="AI81" t="str">
            <v>-</v>
          </cell>
          <cell r="AK81" t="str">
            <v>-</v>
          </cell>
          <cell r="AM81" t="str">
            <v>-</v>
          </cell>
          <cell r="AO81" t="str">
            <v>-</v>
          </cell>
          <cell r="AQ81" t="str">
            <v>-</v>
          </cell>
          <cell r="AU81" t="str">
            <v>-</v>
          </cell>
          <cell r="AW81" t="str">
            <v>-</v>
          </cell>
          <cell r="AY81" t="str">
            <v>-</v>
          </cell>
          <cell r="BA81" t="str">
            <v>-</v>
          </cell>
          <cell r="BC81" t="str">
            <v>-</v>
          </cell>
          <cell r="BE81" t="str">
            <v>-</v>
          </cell>
          <cell r="BG81" t="str">
            <v>-</v>
          </cell>
        </row>
        <row r="82">
          <cell r="B82" t="str">
            <v>Guatemala</v>
          </cell>
          <cell r="C82" t="str">
            <v>-</v>
          </cell>
          <cell r="E82" t="str">
            <v>-</v>
          </cell>
          <cell r="G82" t="str">
            <v>-</v>
          </cell>
          <cell r="J82">
            <v>6.2</v>
          </cell>
          <cell r="L82">
            <v>29.5</v>
          </cell>
          <cell r="N82" t="str">
            <v>2015</v>
          </cell>
          <cell r="O82" t="str">
            <v>DHS 2015</v>
          </cell>
          <cell r="P82">
            <v>9.6</v>
          </cell>
          <cell r="R82" t="str">
            <v>2015</v>
          </cell>
          <cell r="S82" t="str">
            <v>DHS 2015</v>
          </cell>
          <cell r="T82">
            <v>88.5</v>
          </cell>
          <cell r="U82" t="str">
            <v>y</v>
          </cell>
          <cell r="V82">
            <v>96.4</v>
          </cell>
          <cell r="W82" t="str">
            <v>y</v>
          </cell>
          <cell r="X82" t="str">
            <v>-</v>
          </cell>
          <cell r="Z82" t="str">
            <v>-</v>
          </cell>
          <cell r="AB82" t="str">
            <v>ENSMI 2014-15</v>
          </cell>
          <cell r="AC82" t="str">
            <v>-</v>
          </cell>
          <cell r="AE82" t="str">
            <v>-</v>
          </cell>
          <cell r="AG82" t="str">
            <v>-</v>
          </cell>
          <cell r="AI82" t="str">
            <v>-</v>
          </cell>
          <cell r="AK82" t="str">
            <v>-</v>
          </cell>
          <cell r="AM82" t="str">
            <v>-</v>
          </cell>
          <cell r="AO82" t="str">
            <v>-</v>
          </cell>
          <cell r="AQ82" t="str">
            <v>-</v>
          </cell>
          <cell r="AU82" t="str">
            <v>-</v>
          </cell>
          <cell r="AW82" t="str">
            <v>-</v>
          </cell>
          <cell r="AY82" t="str">
            <v>-</v>
          </cell>
          <cell r="BA82" t="str">
            <v>-</v>
          </cell>
          <cell r="BC82" t="str">
            <v>-</v>
          </cell>
          <cell r="BE82" t="str">
            <v>-</v>
          </cell>
          <cell r="BG82" t="str">
            <v>-</v>
          </cell>
        </row>
        <row r="83">
          <cell r="B83" t="str">
            <v>Guinea</v>
          </cell>
          <cell r="C83">
            <v>24.2</v>
          </cell>
          <cell r="E83">
            <v>23.9</v>
          </cell>
          <cell r="G83">
            <v>24.5</v>
          </cell>
          <cell r="I83" t="str">
            <v>MICS 2016, UNICEF and ILO calculations</v>
          </cell>
          <cell r="J83">
            <v>17</v>
          </cell>
          <cell r="L83">
            <v>46.5</v>
          </cell>
          <cell r="N83" t="str">
            <v>2018</v>
          </cell>
          <cell r="O83" t="str">
            <v>DHS 2018</v>
          </cell>
          <cell r="P83">
            <v>1.9</v>
          </cell>
          <cell r="R83" t="str">
            <v>2018</v>
          </cell>
          <cell r="S83" t="str">
            <v>DHS 2018</v>
          </cell>
          <cell r="T83">
            <v>57.2</v>
          </cell>
          <cell r="U83"/>
          <cell r="V83">
            <v>62</v>
          </cell>
          <cell r="X83">
            <v>62.4</v>
          </cell>
          <cell r="Z83">
            <v>61.5</v>
          </cell>
          <cell r="AB83" t="str">
            <v>DHS 2018</v>
          </cell>
          <cell r="AC83">
            <v>94.5</v>
          </cell>
          <cell r="AE83">
            <v>94.8</v>
          </cell>
          <cell r="AG83">
            <v>94.3</v>
          </cell>
          <cell r="AI83">
            <v>94.6</v>
          </cell>
          <cell r="AK83">
            <v>94</v>
          </cell>
          <cell r="AM83">
            <v>93.3</v>
          </cell>
          <cell r="AO83">
            <v>95.5</v>
          </cell>
          <cell r="AQ83">
            <v>95</v>
          </cell>
          <cell r="AS83" t="str">
            <v>2018</v>
          </cell>
          <cell r="AT83" t="str">
            <v>DHS 2018</v>
          </cell>
          <cell r="AU83">
            <v>39.1</v>
          </cell>
          <cell r="AW83">
            <v>35</v>
          </cell>
          <cell r="AY83">
            <v>40.700000000000003</v>
          </cell>
          <cell r="BA83">
            <v>40</v>
          </cell>
          <cell r="BC83">
            <v>38.299999999999997</v>
          </cell>
          <cell r="BE83">
            <v>41.3</v>
          </cell>
          <cell r="BG83">
            <v>39.700000000000003</v>
          </cell>
        </row>
        <row r="84">
          <cell r="B84" t="str">
            <v>Guinea-Bissau</v>
          </cell>
          <cell r="C84">
            <v>17.2</v>
          </cell>
          <cell r="E84">
            <v>18.100000000000001</v>
          </cell>
          <cell r="G84">
            <v>16.3</v>
          </cell>
          <cell r="I84" t="str">
            <v>MICS 2018-19, UNICEF and ILO calculations</v>
          </cell>
          <cell r="J84">
            <v>8.1</v>
          </cell>
          <cell r="L84">
            <v>25.7</v>
          </cell>
          <cell r="N84" t="str">
            <v>2018-19</v>
          </cell>
          <cell r="O84" t="str">
            <v>MICS 2018-19</v>
          </cell>
          <cell r="P84">
            <v>2.2000000000000002</v>
          </cell>
          <cell r="R84" t="str">
            <v>2018-19</v>
          </cell>
          <cell r="S84" t="str">
            <v>MICS 2018-19</v>
          </cell>
          <cell r="T84">
            <v>35.9</v>
          </cell>
          <cell r="U84"/>
          <cell r="V84">
            <v>46</v>
          </cell>
          <cell r="X84">
            <v>47.1</v>
          </cell>
          <cell r="Z84">
            <v>44.9</v>
          </cell>
          <cell r="AB84" t="str">
            <v>MICS 2018-19</v>
          </cell>
          <cell r="AC84">
            <v>52.1</v>
          </cell>
          <cell r="AE84">
            <v>42.7</v>
          </cell>
          <cell r="AG84">
            <v>58.6</v>
          </cell>
          <cell r="AI84">
            <v>41.2</v>
          </cell>
          <cell r="AK84">
            <v>61.6</v>
          </cell>
          <cell r="AM84">
            <v>69.8</v>
          </cell>
          <cell r="AO84">
            <v>53.5</v>
          </cell>
          <cell r="AQ84">
            <v>37.700000000000003</v>
          </cell>
          <cell r="AS84" t="str">
            <v>2018-19</v>
          </cell>
          <cell r="AT84" t="str">
            <v>MICS 2018-19</v>
          </cell>
          <cell r="AU84">
            <v>29.7</v>
          </cell>
          <cell r="AW84">
            <v>17.600000000000001</v>
          </cell>
          <cell r="AY84">
            <v>34.6</v>
          </cell>
          <cell r="BA84">
            <v>25.2</v>
          </cell>
          <cell r="BC84">
            <v>38</v>
          </cell>
          <cell r="BE84">
            <v>39.4</v>
          </cell>
          <cell r="BG84">
            <v>27.5</v>
          </cell>
        </row>
        <row r="85">
          <cell r="B85" t="str">
            <v>Guyana</v>
          </cell>
          <cell r="C85">
            <v>6.4</v>
          </cell>
          <cell r="E85">
            <v>7.4</v>
          </cell>
          <cell r="G85">
            <v>5.5</v>
          </cell>
          <cell r="I85" t="str">
            <v>MICS 2019-20, UNICEF and ILO calculations</v>
          </cell>
          <cell r="J85">
            <v>6.3</v>
          </cell>
          <cell r="L85">
            <v>32.299999999999997</v>
          </cell>
          <cell r="N85" t="str">
            <v>2019-20</v>
          </cell>
          <cell r="O85" t="str">
            <v>MICS 2019-20</v>
          </cell>
          <cell r="P85">
            <v>8.5</v>
          </cell>
          <cell r="Q85" t="str">
            <v>x</v>
          </cell>
          <cell r="R85" t="str">
            <v>2014</v>
          </cell>
          <cell r="S85" t="str">
            <v>MICS 2014</v>
          </cell>
          <cell r="T85">
            <v>67.900000000000006</v>
          </cell>
          <cell r="U85"/>
          <cell r="V85">
            <v>98.1</v>
          </cell>
          <cell r="X85">
            <v>98.3</v>
          </cell>
          <cell r="Z85">
            <v>97.9</v>
          </cell>
          <cell r="AB85" t="str">
            <v>MICS 2019-20</v>
          </cell>
          <cell r="AC85" t="str">
            <v>-</v>
          </cell>
          <cell r="AE85" t="str">
            <v>-</v>
          </cell>
          <cell r="AG85" t="str">
            <v>-</v>
          </cell>
          <cell r="AI85" t="str">
            <v>-</v>
          </cell>
          <cell r="AK85" t="str">
            <v>-</v>
          </cell>
          <cell r="AM85" t="str">
            <v>-</v>
          </cell>
          <cell r="AO85" t="str">
            <v>-</v>
          </cell>
          <cell r="AQ85" t="str">
            <v>-</v>
          </cell>
          <cell r="AU85" t="str">
            <v>-</v>
          </cell>
          <cell r="AW85" t="str">
            <v>-</v>
          </cell>
          <cell r="AY85" t="str">
            <v>-</v>
          </cell>
          <cell r="BA85" t="str">
            <v>-</v>
          </cell>
          <cell r="BC85" t="str">
            <v>-</v>
          </cell>
          <cell r="BE85" t="str">
            <v>-</v>
          </cell>
          <cell r="BG85" t="str">
            <v>-</v>
          </cell>
        </row>
        <row r="86">
          <cell r="B86" t="str">
            <v>Haiti</v>
          </cell>
          <cell r="C86">
            <v>35.5</v>
          </cell>
          <cell r="D86" t="str">
            <v>x</v>
          </cell>
          <cell r="E86">
            <v>44</v>
          </cell>
          <cell r="F86" t="str">
            <v>x</v>
          </cell>
          <cell r="G86">
            <v>26.2</v>
          </cell>
          <cell r="H86" t="str">
            <v>x</v>
          </cell>
          <cell r="I86" t="str">
            <v>DHS 2012, UNICEF and ILO calculations</v>
          </cell>
          <cell r="J86">
            <v>2.1</v>
          </cell>
          <cell r="L86">
            <v>14.9</v>
          </cell>
          <cell r="N86" t="str">
            <v>2016-17</v>
          </cell>
          <cell r="O86" t="str">
            <v>DHS 2016-17</v>
          </cell>
          <cell r="P86">
            <v>1.6</v>
          </cell>
          <cell r="R86" t="str">
            <v>2016-17</v>
          </cell>
          <cell r="S86" t="str">
            <v>DHS 2016-17</v>
          </cell>
          <cell r="T86">
            <v>57.2</v>
          </cell>
          <cell r="U86"/>
          <cell r="V86">
            <v>84.8</v>
          </cell>
          <cell r="X86">
            <v>84.2</v>
          </cell>
          <cell r="Z86">
            <v>85.4</v>
          </cell>
          <cell r="AB86" t="str">
            <v>DHS 2016-17</v>
          </cell>
          <cell r="AC86" t="str">
            <v>-</v>
          </cell>
          <cell r="AE86" t="str">
            <v>-</v>
          </cell>
          <cell r="AG86" t="str">
            <v>-</v>
          </cell>
          <cell r="AI86" t="str">
            <v>-</v>
          </cell>
          <cell r="AK86" t="str">
            <v>-</v>
          </cell>
          <cell r="AM86" t="str">
            <v>-</v>
          </cell>
          <cell r="AO86" t="str">
            <v>-</v>
          </cell>
          <cell r="AQ86" t="str">
            <v>-</v>
          </cell>
          <cell r="AU86" t="str">
            <v>-</v>
          </cell>
          <cell r="AW86" t="str">
            <v>-</v>
          </cell>
          <cell r="AY86" t="str">
            <v>-</v>
          </cell>
          <cell r="BA86" t="str">
            <v>-</v>
          </cell>
          <cell r="BC86" t="str">
            <v>-</v>
          </cell>
          <cell r="BE86" t="str">
            <v>-</v>
          </cell>
          <cell r="BG86" t="str">
            <v>-</v>
          </cell>
        </row>
        <row r="87">
          <cell r="B87" t="str">
            <v>Holy See</v>
          </cell>
          <cell r="C87" t="str">
            <v>-</v>
          </cell>
          <cell r="E87" t="str">
            <v>-</v>
          </cell>
          <cell r="G87" t="str">
            <v>-</v>
          </cell>
          <cell r="J87" t="str">
            <v>-</v>
          </cell>
          <cell r="L87" t="str">
            <v>-</v>
          </cell>
          <cell r="P87" t="str">
            <v>-</v>
          </cell>
          <cell r="T87" t="str">
            <v>-</v>
          </cell>
          <cell r="V87" t="str">
            <v>-</v>
          </cell>
          <cell r="X87" t="str">
            <v>-</v>
          </cell>
          <cell r="Z87" t="str">
            <v>-</v>
          </cell>
          <cell r="AC87" t="str">
            <v>-</v>
          </cell>
          <cell r="AE87" t="str">
            <v>-</v>
          </cell>
          <cell r="AG87" t="str">
            <v>-</v>
          </cell>
          <cell r="AI87" t="str">
            <v>-</v>
          </cell>
          <cell r="AK87" t="str">
            <v>-</v>
          </cell>
          <cell r="AM87" t="str">
            <v>-</v>
          </cell>
          <cell r="AO87" t="str">
            <v>-</v>
          </cell>
          <cell r="AQ87" t="str">
            <v>-</v>
          </cell>
          <cell r="AU87" t="str">
            <v>-</v>
          </cell>
          <cell r="AW87" t="str">
            <v>-</v>
          </cell>
          <cell r="AY87" t="str">
            <v>-</v>
          </cell>
          <cell r="BA87" t="str">
            <v>-</v>
          </cell>
          <cell r="BC87" t="str">
            <v>-</v>
          </cell>
          <cell r="BE87" t="str">
            <v>-</v>
          </cell>
          <cell r="BG87" t="str">
            <v>-</v>
          </cell>
        </row>
        <row r="88">
          <cell r="B88" t="str">
            <v>Honduras</v>
          </cell>
          <cell r="C88">
            <v>15.3</v>
          </cell>
          <cell r="E88">
            <v>17.600000000000001</v>
          </cell>
          <cell r="G88">
            <v>12.9</v>
          </cell>
          <cell r="I88" t="str">
            <v>MICS 2019</v>
          </cell>
          <cell r="J88">
            <v>9.1999999999999993</v>
          </cell>
          <cell r="L88">
            <v>34</v>
          </cell>
          <cell r="N88" t="str">
            <v>2019</v>
          </cell>
          <cell r="O88" t="str">
            <v>MICS 2019</v>
          </cell>
          <cell r="P88">
            <v>10</v>
          </cell>
          <cell r="R88" t="str">
            <v>2019</v>
          </cell>
          <cell r="S88" t="str">
            <v>MICS 2019</v>
          </cell>
          <cell r="T88">
            <v>87.4</v>
          </cell>
          <cell r="U88"/>
          <cell r="V88">
            <v>97</v>
          </cell>
          <cell r="X88">
            <v>97.1</v>
          </cell>
          <cell r="Z88">
            <v>96.9</v>
          </cell>
          <cell r="AB88" t="str">
            <v>MICS 2019</v>
          </cell>
          <cell r="AC88" t="str">
            <v>-</v>
          </cell>
          <cell r="AE88" t="str">
            <v>-</v>
          </cell>
          <cell r="AG88" t="str">
            <v>-</v>
          </cell>
          <cell r="AI88" t="str">
            <v>-</v>
          </cell>
          <cell r="AK88" t="str">
            <v>-</v>
          </cell>
          <cell r="AM88" t="str">
            <v>-</v>
          </cell>
          <cell r="AO88" t="str">
            <v>-</v>
          </cell>
          <cell r="AQ88" t="str">
            <v>-</v>
          </cell>
          <cell r="AU88" t="str">
            <v>-</v>
          </cell>
          <cell r="AW88" t="str">
            <v>-</v>
          </cell>
          <cell r="AY88" t="str">
            <v>-</v>
          </cell>
          <cell r="BA88" t="str">
            <v>-</v>
          </cell>
          <cell r="BC88" t="str">
            <v>-</v>
          </cell>
          <cell r="BE88" t="str">
            <v>-</v>
          </cell>
          <cell r="BG88" t="str">
            <v>-</v>
          </cell>
        </row>
        <row r="89">
          <cell r="B89" t="str">
            <v>Hungary</v>
          </cell>
          <cell r="C89" t="str">
            <v>-</v>
          </cell>
          <cell r="E89" t="str">
            <v>-</v>
          </cell>
          <cell r="G89" t="str">
            <v>-</v>
          </cell>
          <cell r="J89" t="str">
            <v>-</v>
          </cell>
          <cell r="L89" t="str">
            <v>-</v>
          </cell>
          <cell r="P89" t="str">
            <v>-</v>
          </cell>
          <cell r="T89" t="str">
            <v>-</v>
          </cell>
          <cell r="V89">
            <v>100</v>
          </cell>
          <cell r="W89" t="str">
            <v>v</v>
          </cell>
          <cell r="X89">
            <v>100</v>
          </cell>
          <cell r="Y89" t="str">
            <v>v</v>
          </cell>
          <cell r="Z89">
            <v>100</v>
          </cell>
          <cell r="AA89" t="str">
            <v>v</v>
          </cell>
          <cell r="AB89" t="str">
            <v>UNSD Population and Vital Statistics Report, January 2021, latest update on 4 Jan 2022</v>
          </cell>
          <cell r="AC89" t="str">
            <v>-</v>
          </cell>
          <cell r="AE89" t="str">
            <v>-</v>
          </cell>
          <cell r="AG89" t="str">
            <v>-</v>
          </cell>
          <cell r="AI89" t="str">
            <v>-</v>
          </cell>
          <cell r="AK89" t="str">
            <v>-</v>
          </cell>
          <cell r="AM89" t="str">
            <v>-</v>
          </cell>
          <cell r="AO89" t="str">
            <v>-</v>
          </cell>
          <cell r="AQ89" t="str">
            <v>-</v>
          </cell>
          <cell r="AU89" t="str">
            <v>-</v>
          </cell>
          <cell r="AW89" t="str">
            <v>-</v>
          </cell>
          <cell r="AY89" t="str">
            <v>-</v>
          </cell>
          <cell r="BA89" t="str">
            <v>-</v>
          </cell>
          <cell r="BC89" t="str">
            <v>-</v>
          </cell>
          <cell r="BE89" t="str">
            <v>-</v>
          </cell>
          <cell r="BG89" t="str">
            <v>-</v>
          </cell>
        </row>
        <row r="90">
          <cell r="B90" t="str">
            <v>Iceland</v>
          </cell>
          <cell r="C90" t="str">
            <v>-</v>
          </cell>
          <cell r="E90" t="str">
            <v>-</v>
          </cell>
          <cell r="G90" t="str">
            <v>-</v>
          </cell>
          <cell r="J90" t="str">
            <v>-</v>
          </cell>
          <cell r="L90" t="str">
            <v>-</v>
          </cell>
          <cell r="P90" t="str">
            <v>-</v>
          </cell>
          <cell r="T90" t="str">
            <v>-</v>
          </cell>
          <cell r="V90">
            <v>100</v>
          </cell>
          <cell r="W90" t="str">
            <v>v</v>
          </cell>
          <cell r="X90">
            <v>100</v>
          </cell>
          <cell r="Y90" t="str">
            <v>v</v>
          </cell>
          <cell r="Z90">
            <v>100</v>
          </cell>
          <cell r="AA90" t="str">
            <v>v</v>
          </cell>
          <cell r="AB90" t="str">
            <v>UNSD Population and Vital Statistics Report, January 2021, latest update on 4 Jan 2022</v>
          </cell>
          <cell r="AC90" t="str">
            <v>-</v>
          </cell>
          <cell r="AE90" t="str">
            <v>-</v>
          </cell>
          <cell r="AG90" t="str">
            <v>-</v>
          </cell>
          <cell r="AI90" t="str">
            <v>-</v>
          </cell>
          <cell r="AK90" t="str">
            <v>-</v>
          </cell>
          <cell r="AM90" t="str">
            <v>-</v>
          </cell>
          <cell r="AO90" t="str">
            <v>-</v>
          </cell>
          <cell r="AQ90" t="str">
            <v>-</v>
          </cell>
          <cell r="AU90" t="str">
            <v>-</v>
          </cell>
          <cell r="AW90" t="str">
            <v>-</v>
          </cell>
          <cell r="AY90" t="str">
            <v>-</v>
          </cell>
          <cell r="BA90" t="str">
            <v>-</v>
          </cell>
          <cell r="BC90" t="str">
            <v>-</v>
          </cell>
          <cell r="BE90" t="str">
            <v>-</v>
          </cell>
          <cell r="BG90" t="str">
            <v>-</v>
          </cell>
        </row>
        <row r="91">
          <cell r="B91" t="str">
            <v>India</v>
          </cell>
          <cell r="C91" t="str">
            <v>-</v>
          </cell>
          <cell r="E91" t="str">
            <v>-</v>
          </cell>
          <cell r="G91" t="str">
            <v>-</v>
          </cell>
          <cell r="J91">
            <v>6.8</v>
          </cell>
          <cell r="L91">
            <v>27.3</v>
          </cell>
          <cell r="N91" t="str">
            <v>2015-16</v>
          </cell>
          <cell r="O91" t="str">
            <v>NFHS 2015-16</v>
          </cell>
          <cell r="P91">
            <v>4.2</v>
          </cell>
          <cell r="R91" t="str">
            <v>2015-16</v>
          </cell>
          <cell r="S91" t="str">
            <v>NFHS 2015-16</v>
          </cell>
          <cell r="T91">
            <v>79.2</v>
          </cell>
          <cell r="U91"/>
          <cell r="V91">
            <v>79.7</v>
          </cell>
          <cell r="X91">
            <v>79.400000000000006</v>
          </cell>
          <cell r="Z91">
            <v>80.099999999999994</v>
          </cell>
          <cell r="AB91" t="str">
            <v>NFHS 2015-16</v>
          </cell>
          <cell r="AC91" t="str">
            <v>-</v>
          </cell>
          <cell r="AE91" t="str">
            <v>-</v>
          </cell>
          <cell r="AG91" t="str">
            <v>-</v>
          </cell>
          <cell r="AI91" t="str">
            <v>-</v>
          </cell>
          <cell r="AK91" t="str">
            <v>-</v>
          </cell>
          <cell r="AM91" t="str">
            <v>-</v>
          </cell>
          <cell r="AO91" t="str">
            <v>-</v>
          </cell>
          <cell r="AQ91" t="str">
            <v>-</v>
          </cell>
          <cell r="AU91" t="str">
            <v>-</v>
          </cell>
          <cell r="AW91" t="str">
            <v>-</v>
          </cell>
          <cell r="AY91" t="str">
            <v>-</v>
          </cell>
          <cell r="BA91" t="str">
            <v>-</v>
          </cell>
          <cell r="BC91" t="str">
            <v>-</v>
          </cell>
          <cell r="BE91" t="str">
            <v>-</v>
          </cell>
          <cell r="BG91" t="str">
            <v>-</v>
          </cell>
        </row>
        <row r="92">
          <cell r="B92" t="str">
            <v>Indonesia</v>
          </cell>
          <cell r="C92" t="str">
            <v>-</v>
          </cell>
          <cell r="E92" t="str">
            <v>-</v>
          </cell>
          <cell r="G92" t="str">
            <v>-</v>
          </cell>
          <cell r="J92">
            <v>2</v>
          </cell>
          <cell r="L92">
            <v>16.3</v>
          </cell>
          <cell r="N92" t="str">
            <v>2017</v>
          </cell>
          <cell r="O92" t="str">
            <v>DHS 2017</v>
          </cell>
          <cell r="P92">
            <v>5.3</v>
          </cell>
          <cell r="Q92" t="str">
            <v>x,y</v>
          </cell>
          <cell r="R92" t="str">
            <v>2012</v>
          </cell>
          <cell r="S92" t="str">
            <v>DHS 2012</v>
          </cell>
          <cell r="T92" t="str">
            <v>-</v>
          </cell>
          <cell r="U92"/>
          <cell r="V92">
            <v>77</v>
          </cell>
          <cell r="W92" t="str">
            <v>y</v>
          </cell>
          <cell r="X92" t="str">
            <v>-</v>
          </cell>
          <cell r="Z92" t="str">
            <v>-</v>
          </cell>
          <cell r="AB92" t="str">
            <v>SUSENAS 2021 as part of Welfare Statistics 2021</v>
          </cell>
          <cell r="AC92" t="str">
            <v>-</v>
          </cell>
          <cell r="AE92" t="str">
            <v>-</v>
          </cell>
          <cell r="AG92" t="str">
            <v>-</v>
          </cell>
          <cell r="AI92" t="str">
            <v>-</v>
          </cell>
          <cell r="AK92" t="str">
            <v>-</v>
          </cell>
          <cell r="AM92" t="str">
            <v>-</v>
          </cell>
          <cell r="AO92" t="str">
            <v>-</v>
          </cell>
          <cell r="AQ92" t="str">
            <v>-</v>
          </cell>
          <cell r="AU92">
            <v>49.2</v>
          </cell>
          <cell r="AV92" t="str">
            <v>y</v>
          </cell>
          <cell r="AW92">
            <v>55.8</v>
          </cell>
          <cell r="AX92" t="str">
            <v>y</v>
          </cell>
          <cell r="AY92">
            <v>46.9</v>
          </cell>
          <cell r="AZ92" t="str">
            <v>y</v>
          </cell>
          <cell r="BA92">
            <v>44.5</v>
          </cell>
          <cell r="BB92" t="str">
            <v>y</v>
          </cell>
          <cell r="BC92">
            <v>49.3</v>
          </cell>
          <cell r="BD92" t="str">
            <v>y</v>
          </cell>
          <cell r="BE92">
            <v>51</v>
          </cell>
          <cell r="BF92" t="str">
            <v>y</v>
          </cell>
          <cell r="BG92">
            <v>55.6</v>
          </cell>
        </row>
        <row r="93">
          <cell r="B93" t="str">
            <v>Iran (Islamic Republic of)</v>
          </cell>
          <cell r="C93" t="str">
            <v>-</v>
          </cell>
          <cell r="E93" t="str">
            <v>-</v>
          </cell>
          <cell r="G93" t="str">
            <v>-</v>
          </cell>
          <cell r="J93">
            <v>2.7</v>
          </cell>
          <cell r="K93" t="str">
            <v>x</v>
          </cell>
          <cell r="L93">
            <v>16.7</v>
          </cell>
          <cell r="M93" t="str">
            <v>x</v>
          </cell>
          <cell r="N93" t="str">
            <v>2010</v>
          </cell>
          <cell r="O93" t="str">
            <v>MIDHS 2010</v>
          </cell>
          <cell r="P93" t="str">
            <v>-</v>
          </cell>
          <cell r="T93" t="str">
            <v>-</v>
          </cell>
          <cell r="V93">
            <v>98.6</v>
          </cell>
          <cell r="W93" t="str">
            <v>x,y</v>
          </cell>
          <cell r="X93">
            <v>98.7</v>
          </cell>
          <cell r="Y93" t="str">
            <v>x,y</v>
          </cell>
          <cell r="Z93">
            <v>98.6</v>
          </cell>
          <cell r="AA93" t="str">
            <v>x,y</v>
          </cell>
          <cell r="AB93" t="str">
            <v>MIDHS 2010</v>
          </cell>
          <cell r="AC93" t="str">
            <v>-</v>
          </cell>
          <cell r="AE93" t="str">
            <v>-</v>
          </cell>
          <cell r="AG93" t="str">
            <v>-</v>
          </cell>
          <cell r="AI93" t="str">
            <v>-</v>
          </cell>
          <cell r="AK93" t="str">
            <v>-</v>
          </cell>
          <cell r="AM93" t="str">
            <v>-</v>
          </cell>
          <cell r="AO93" t="str">
            <v>-</v>
          </cell>
          <cell r="AQ93" t="str">
            <v>-</v>
          </cell>
          <cell r="AU93" t="str">
            <v>-</v>
          </cell>
          <cell r="AW93" t="str">
            <v>-</v>
          </cell>
          <cell r="AY93" t="str">
            <v>-</v>
          </cell>
          <cell r="BA93" t="str">
            <v>-</v>
          </cell>
          <cell r="BC93" t="str">
            <v>-</v>
          </cell>
          <cell r="BE93" t="str">
            <v>-</v>
          </cell>
          <cell r="BG93" t="str">
            <v>-</v>
          </cell>
        </row>
        <row r="94">
          <cell r="B94" t="str">
            <v>Iraq</v>
          </cell>
          <cell r="C94">
            <v>4.5</v>
          </cell>
          <cell r="E94">
            <v>4.8</v>
          </cell>
          <cell r="G94">
            <v>4.0999999999999996</v>
          </cell>
          <cell r="I94" t="str">
            <v>MICS 2018, UNICEF and ILO calculations</v>
          </cell>
          <cell r="J94">
            <v>7.2</v>
          </cell>
          <cell r="L94">
            <v>27.9</v>
          </cell>
          <cell r="N94" t="str">
            <v>2018</v>
          </cell>
          <cell r="O94" t="str">
            <v>MICS 2018</v>
          </cell>
          <cell r="P94" t="str">
            <v>-</v>
          </cell>
          <cell r="T94">
            <v>98</v>
          </cell>
          <cell r="V94">
            <v>98.8</v>
          </cell>
          <cell r="X94">
            <v>98.8</v>
          </cell>
          <cell r="Z94">
            <v>98.8</v>
          </cell>
          <cell r="AB94" t="str">
            <v>MICS 2018</v>
          </cell>
          <cell r="AC94">
            <v>7.4</v>
          </cell>
          <cell r="AE94">
            <v>7</v>
          </cell>
          <cell r="AG94">
            <v>8.3000000000000007</v>
          </cell>
          <cell r="AI94">
            <v>1.4</v>
          </cell>
          <cell r="AK94">
            <v>2.6</v>
          </cell>
          <cell r="AM94">
            <v>2.8</v>
          </cell>
          <cell r="AO94">
            <v>6.3</v>
          </cell>
          <cell r="AQ94">
            <v>21.7</v>
          </cell>
          <cell r="AS94" t="str">
            <v>2018</v>
          </cell>
          <cell r="AT94" t="str">
            <v>MICS 2018</v>
          </cell>
          <cell r="AU94">
            <v>0.5</v>
          </cell>
          <cell r="AW94">
            <v>0.6</v>
          </cell>
          <cell r="AY94">
            <v>0.5</v>
          </cell>
          <cell r="BA94">
            <v>0</v>
          </cell>
          <cell r="BC94">
            <v>0.1</v>
          </cell>
          <cell r="BE94">
            <v>0.4</v>
          </cell>
          <cell r="BG94">
            <v>0.4</v>
          </cell>
        </row>
        <row r="95">
          <cell r="B95" t="str">
            <v>Ireland</v>
          </cell>
          <cell r="C95" t="str">
            <v>-</v>
          </cell>
          <cell r="E95" t="str">
            <v>-</v>
          </cell>
          <cell r="G95" t="str">
            <v>-</v>
          </cell>
          <cell r="J95" t="str">
            <v>-</v>
          </cell>
          <cell r="L95" t="str">
            <v>-</v>
          </cell>
          <cell r="P95" t="str">
            <v>-</v>
          </cell>
          <cell r="T95" t="str">
            <v>-</v>
          </cell>
          <cell r="V95">
            <v>100</v>
          </cell>
          <cell r="W95" t="str">
            <v>v</v>
          </cell>
          <cell r="X95">
            <v>100</v>
          </cell>
          <cell r="Y95" t="str">
            <v>v</v>
          </cell>
          <cell r="Z95">
            <v>100</v>
          </cell>
          <cell r="AA95" t="str">
            <v>v</v>
          </cell>
          <cell r="AB95" t="str">
            <v>UNSD Population and Vital Statistics Report, January 2021, latest update on 4 Jan 2022</v>
          </cell>
          <cell r="AC95" t="str">
            <v>-</v>
          </cell>
          <cell r="AE95" t="str">
            <v>-</v>
          </cell>
          <cell r="AG95" t="str">
            <v>-</v>
          </cell>
          <cell r="AI95" t="str">
            <v>-</v>
          </cell>
          <cell r="AK95" t="str">
            <v>-</v>
          </cell>
          <cell r="AM95" t="str">
            <v>-</v>
          </cell>
          <cell r="AO95" t="str">
            <v>-</v>
          </cell>
          <cell r="AQ95" t="str">
            <v>-</v>
          </cell>
          <cell r="AU95" t="str">
            <v>-</v>
          </cell>
          <cell r="AW95" t="str">
            <v>-</v>
          </cell>
          <cell r="AY95" t="str">
            <v>-</v>
          </cell>
          <cell r="BA95" t="str">
            <v>-</v>
          </cell>
          <cell r="BC95" t="str">
            <v>-</v>
          </cell>
          <cell r="BE95" t="str">
            <v>-</v>
          </cell>
          <cell r="BG95" t="str">
            <v>-</v>
          </cell>
        </row>
        <row r="96">
          <cell r="B96" t="str">
            <v>Israel</v>
          </cell>
          <cell r="C96" t="str">
            <v>-</v>
          </cell>
          <cell r="E96" t="str">
            <v>-</v>
          </cell>
          <cell r="G96" t="str">
            <v>-</v>
          </cell>
          <cell r="J96" t="str">
            <v>-</v>
          </cell>
          <cell r="L96" t="str">
            <v>-</v>
          </cell>
          <cell r="P96" t="str">
            <v>-</v>
          </cell>
          <cell r="T96" t="str">
            <v>-</v>
          </cell>
          <cell r="V96">
            <v>100</v>
          </cell>
          <cell r="W96" t="str">
            <v>v</v>
          </cell>
          <cell r="X96">
            <v>100</v>
          </cell>
          <cell r="Y96" t="str">
            <v>v</v>
          </cell>
          <cell r="Z96">
            <v>100</v>
          </cell>
          <cell r="AA96" t="str">
            <v>v</v>
          </cell>
          <cell r="AB96" t="str">
            <v>UNSD Population and Vital Statistics Report, January 2021, latest update on 4 Jan 2022</v>
          </cell>
          <cell r="AC96" t="str">
            <v>-</v>
          </cell>
          <cell r="AE96" t="str">
            <v>-</v>
          </cell>
          <cell r="AG96" t="str">
            <v>-</v>
          </cell>
          <cell r="AI96" t="str">
            <v>-</v>
          </cell>
          <cell r="AK96" t="str">
            <v>-</v>
          </cell>
          <cell r="AM96" t="str">
            <v>-</v>
          </cell>
          <cell r="AO96" t="str">
            <v>-</v>
          </cell>
          <cell r="AQ96" t="str">
            <v>-</v>
          </cell>
          <cell r="AU96" t="str">
            <v>-</v>
          </cell>
          <cell r="AW96" t="str">
            <v>-</v>
          </cell>
          <cell r="AY96" t="str">
            <v>-</v>
          </cell>
          <cell r="BA96" t="str">
            <v>-</v>
          </cell>
          <cell r="BC96" t="str">
            <v>-</v>
          </cell>
          <cell r="BE96" t="str">
            <v>-</v>
          </cell>
          <cell r="BG96" t="str">
            <v>-</v>
          </cell>
        </row>
        <row r="97">
          <cell r="B97" t="str">
            <v>Italy</v>
          </cell>
          <cell r="C97" t="str">
            <v>-</v>
          </cell>
          <cell r="E97" t="str">
            <v>-</v>
          </cell>
          <cell r="G97" t="str">
            <v>-</v>
          </cell>
          <cell r="J97" t="str">
            <v>-</v>
          </cell>
          <cell r="L97" t="str">
            <v>-</v>
          </cell>
          <cell r="P97" t="str">
            <v>-</v>
          </cell>
          <cell r="T97" t="str">
            <v>-</v>
          </cell>
          <cell r="V97">
            <v>100</v>
          </cell>
          <cell r="W97" t="str">
            <v>v</v>
          </cell>
          <cell r="X97">
            <v>100</v>
          </cell>
          <cell r="Y97" t="str">
            <v>v</v>
          </cell>
          <cell r="Z97">
            <v>100</v>
          </cell>
          <cell r="AA97" t="str">
            <v>v</v>
          </cell>
          <cell r="AB97" t="str">
            <v>UNSD Population and Vital Statistics Report, January 2021, latest update on 4 Jan 2022</v>
          </cell>
          <cell r="AC97" t="str">
            <v>-</v>
          </cell>
          <cell r="AE97" t="str">
            <v>-</v>
          </cell>
          <cell r="AG97" t="str">
            <v>-</v>
          </cell>
          <cell r="AI97" t="str">
            <v>-</v>
          </cell>
          <cell r="AK97" t="str">
            <v>-</v>
          </cell>
          <cell r="AM97" t="str">
            <v>-</v>
          </cell>
          <cell r="AO97" t="str">
            <v>-</v>
          </cell>
          <cell r="AQ97" t="str">
            <v>-</v>
          </cell>
          <cell r="AU97" t="str">
            <v>-</v>
          </cell>
          <cell r="AW97" t="str">
            <v>-</v>
          </cell>
          <cell r="AY97" t="str">
            <v>-</v>
          </cell>
          <cell r="BA97" t="str">
            <v>-</v>
          </cell>
          <cell r="BC97" t="str">
            <v>-</v>
          </cell>
          <cell r="BE97" t="str">
            <v>-</v>
          </cell>
          <cell r="BG97" t="str">
            <v>-</v>
          </cell>
        </row>
        <row r="98">
          <cell r="B98" t="str">
            <v>Jamaica</v>
          </cell>
          <cell r="C98">
            <v>2.9</v>
          </cell>
          <cell r="E98">
            <v>3.3</v>
          </cell>
          <cell r="G98">
            <v>2.4</v>
          </cell>
          <cell r="I98" t="str">
            <v>Jamaica Youth Activity Survey 2016, UNICEF and ILO calculations</v>
          </cell>
          <cell r="J98">
            <v>1.4</v>
          </cell>
          <cell r="K98" t="str">
            <v>x</v>
          </cell>
          <cell r="L98">
            <v>7.9</v>
          </cell>
          <cell r="M98" t="str">
            <v>x</v>
          </cell>
          <cell r="N98" t="str">
            <v>2011</v>
          </cell>
          <cell r="O98" t="str">
            <v>MICS 2011</v>
          </cell>
          <cell r="P98" t="str">
            <v>-</v>
          </cell>
          <cell r="T98">
            <v>96.9</v>
          </cell>
          <cell r="V98">
            <v>98</v>
          </cell>
          <cell r="X98" t="str">
            <v>-</v>
          </cell>
          <cell r="Z98" t="str">
            <v>-</v>
          </cell>
          <cell r="AB98" t="str">
            <v>Vital statistics 2017</v>
          </cell>
          <cell r="AC98" t="str">
            <v>-</v>
          </cell>
          <cell r="AE98" t="str">
            <v>-</v>
          </cell>
          <cell r="AG98" t="str">
            <v>-</v>
          </cell>
          <cell r="AI98" t="str">
            <v>-</v>
          </cell>
          <cell r="AK98" t="str">
            <v>-</v>
          </cell>
          <cell r="AM98" t="str">
            <v>-</v>
          </cell>
          <cell r="AO98" t="str">
            <v>-</v>
          </cell>
          <cell r="AQ98" t="str">
            <v>-</v>
          </cell>
          <cell r="AU98" t="str">
            <v>-</v>
          </cell>
          <cell r="AW98" t="str">
            <v>-</v>
          </cell>
          <cell r="AY98" t="str">
            <v>-</v>
          </cell>
          <cell r="BA98" t="str">
            <v>-</v>
          </cell>
          <cell r="BC98" t="str">
            <v>-</v>
          </cell>
          <cell r="BE98" t="str">
            <v>-</v>
          </cell>
          <cell r="BG98" t="str">
            <v>-</v>
          </cell>
        </row>
        <row r="99">
          <cell r="B99" t="str">
            <v>Japan</v>
          </cell>
          <cell r="C99" t="str">
            <v>-</v>
          </cell>
          <cell r="E99" t="str">
            <v>-</v>
          </cell>
          <cell r="G99" t="str">
            <v>-</v>
          </cell>
          <cell r="J99" t="str">
            <v>-</v>
          </cell>
          <cell r="L99" t="str">
            <v>-</v>
          </cell>
          <cell r="P99" t="str">
            <v>-</v>
          </cell>
          <cell r="T99" t="str">
            <v>-</v>
          </cell>
          <cell r="V99">
            <v>100</v>
          </cell>
          <cell r="W99" t="str">
            <v>v</v>
          </cell>
          <cell r="X99">
            <v>100</v>
          </cell>
          <cell r="Y99" t="str">
            <v>v</v>
          </cell>
          <cell r="Z99">
            <v>100</v>
          </cell>
          <cell r="AA99" t="str">
            <v>v</v>
          </cell>
          <cell r="AB99" t="str">
            <v>UNSD Population and Vital Statistics Report, January 2021, latest update on 4 Jan 2022</v>
          </cell>
          <cell r="AC99" t="str">
            <v>-</v>
          </cell>
          <cell r="AE99" t="str">
            <v>-</v>
          </cell>
          <cell r="AG99" t="str">
            <v>-</v>
          </cell>
          <cell r="AI99" t="str">
            <v>-</v>
          </cell>
          <cell r="AK99" t="str">
            <v>-</v>
          </cell>
          <cell r="AM99" t="str">
            <v>-</v>
          </cell>
          <cell r="AO99" t="str">
            <v>-</v>
          </cell>
          <cell r="AQ99" t="str">
            <v>-</v>
          </cell>
          <cell r="AU99" t="str">
            <v>-</v>
          </cell>
          <cell r="AW99" t="str">
            <v>-</v>
          </cell>
          <cell r="AY99" t="str">
            <v>-</v>
          </cell>
          <cell r="BA99" t="str">
            <v>-</v>
          </cell>
          <cell r="BC99" t="str">
            <v>-</v>
          </cell>
          <cell r="BE99" t="str">
            <v>-</v>
          </cell>
          <cell r="BG99" t="str">
            <v>-</v>
          </cell>
        </row>
        <row r="100">
          <cell r="B100" t="str">
            <v>Jordan</v>
          </cell>
          <cell r="C100">
            <v>1.7</v>
          </cell>
          <cell r="E100">
            <v>2.2999999999999998</v>
          </cell>
          <cell r="G100">
            <v>1</v>
          </cell>
          <cell r="I100" t="str">
            <v>CLS 2016, UNICEF and ILO calculations</v>
          </cell>
          <cell r="J100">
            <v>1.5</v>
          </cell>
          <cell r="L100">
            <v>9.6999999999999993</v>
          </cell>
          <cell r="N100" t="str">
            <v>2017-18</v>
          </cell>
          <cell r="O100" t="str">
            <v>DHS 2017-18</v>
          </cell>
          <cell r="P100">
            <v>0.1</v>
          </cell>
          <cell r="R100" t="str">
            <v>2017-18</v>
          </cell>
          <cell r="S100" t="str">
            <v>DHS 2017-18</v>
          </cell>
          <cell r="T100">
            <v>97.2</v>
          </cell>
          <cell r="U100"/>
          <cell r="V100">
            <v>98</v>
          </cell>
          <cell r="X100">
            <v>98.3</v>
          </cell>
          <cell r="Z100">
            <v>97.7</v>
          </cell>
          <cell r="AB100" t="str">
            <v>DHS 2017-18</v>
          </cell>
          <cell r="AC100" t="str">
            <v>-</v>
          </cell>
          <cell r="AE100" t="str">
            <v>-</v>
          </cell>
          <cell r="AG100" t="str">
            <v>-</v>
          </cell>
          <cell r="AI100" t="str">
            <v>-</v>
          </cell>
          <cell r="AK100" t="str">
            <v>-</v>
          </cell>
          <cell r="AM100" t="str">
            <v>-</v>
          </cell>
          <cell r="AO100" t="str">
            <v>-</v>
          </cell>
          <cell r="AQ100" t="str">
            <v>-</v>
          </cell>
          <cell r="AU100" t="str">
            <v>-</v>
          </cell>
          <cell r="AW100" t="str">
            <v>-</v>
          </cell>
          <cell r="AY100" t="str">
            <v>-</v>
          </cell>
          <cell r="BA100" t="str">
            <v>-</v>
          </cell>
          <cell r="BC100" t="str">
            <v>-</v>
          </cell>
          <cell r="BE100" t="str">
            <v>-</v>
          </cell>
          <cell r="BG100" t="str">
            <v>-</v>
          </cell>
        </row>
        <row r="101">
          <cell r="B101" t="str">
            <v>Kazakhstan</v>
          </cell>
          <cell r="C101" t="str">
            <v>-</v>
          </cell>
          <cell r="E101" t="str">
            <v>-</v>
          </cell>
          <cell r="G101" t="str">
            <v>-</v>
          </cell>
          <cell r="J101">
            <v>0.2</v>
          </cell>
          <cell r="L101">
            <v>7</v>
          </cell>
          <cell r="N101" t="str">
            <v>2015</v>
          </cell>
          <cell r="O101" t="str">
            <v>MICS 2015</v>
          </cell>
          <cell r="P101">
            <v>0.3</v>
          </cell>
          <cell r="Q101" t="str">
            <v>x</v>
          </cell>
          <cell r="R101" t="str">
            <v>2010-11</v>
          </cell>
          <cell r="S101" t="str">
            <v>MICS 2010-11</v>
          </cell>
          <cell r="T101">
            <v>98.7</v>
          </cell>
          <cell r="U101"/>
          <cell r="V101">
            <v>99.7</v>
          </cell>
          <cell r="X101">
            <v>99.7</v>
          </cell>
          <cell r="Z101">
            <v>99.7</v>
          </cell>
          <cell r="AB101" t="str">
            <v>MICS 2015</v>
          </cell>
          <cell r="AC101" t="str">
            <v>-</v>
          </cell>
          <cell r="AE101" t="str">
            <v>-</v>
          </cell>
          <cell r="AG101" t="str">
            <v>-</v>
          </cell>
          <cell r="AI101" t="str">
            <v>-</v>
          </cell>
          <cell r="AK101" t="str">
            <v>-</v>
          </cell>
          <cell r="AM101" t="str">
            <v>-</v>
          </cell>
          <cell r="AO101" t="str">
            <v>-</v>
          </cell>
          <cell r="AQ101" t="str">
            <v>-</v>
          </cell>
          <cell r="AU101" t="str">
            <v>-</v>
          </cell>
          <cell r="AW101" t="str">
            <v>-</v>
          </cell>
          <cell r="AY101" t="str">
            <v>-</v>
          </cell>
          <cell r="BA101" t="str">
            <v>-</v>
          </cell>
          <cell r="BC101" t="str">
            <v>-</v>
          </cell>
          <cell r="BE101" t="str">
            <v>-</v>
          </cell>
          <cell r="BG101" t="str">
            <v>-</v>
          </cell>
        </row>
        <row r="102">
          <cell r="B102" t="str">
            <v>Kenya</v>
          </cell>
          <cell r="C102" t="str">
            <v>-</v>
          </cell>
          <cell r="E102" t="str">
            <v>-</v>
          </cell>
          <cell r="G102" t="str">
            <v>-</v>
          </cell>
          <cell r="J102">
            <v>4.4000000000000004</v>
          </cell>
          <cell r="K102" t="str">
            <v>x</v>
          </cell>
          <cell r="L102">
            <v>22.9</v>
          </cell>
          <cell r="M102" t="str">
            <v>x</v>
          </cell>
          <cell r="N102" t="str">
            <v>2014</v>
          </cell>
          <cell r="O102" t="str">
            <v>DHS 2014</v>
          </cell>
          <cell r="P102">
            <v>2.5</v>
          </cell>
          <cell r="Q102" t="str">
            <v>x</v>
          </cell>
          <cell r="R102" t="str">
            <v>2014</v>
          </cell>
          <cell r="S102" t="str">
            <v>DHS 2014</v>
          </cell>
          <cell r="T102">
            <v>67.599999999999994</v>
          </cell>
          <cell r="U102"/>
          <cell r="V102">
            <v>66.900000000000006</v>
          </cell>
          <cell r="X102">
            <v>67.400000000000006</v>
          </cell>
          <cell r="Z102">
            <v>66.400000000000006</v>
          </cell>
          <cell r="AB102" t="str">
            <v>DHS 2014</v>
          </cell>
          <cell r="AC102">
            <v>21</v>
          </cell>
          <cell r="AE102">
            <v>13.8</v>
          </cell>
          <cell r="AG102">
            <v>25.9</v>
          </cell>
          <cell r="AI102">
            <v>39.799999999999997</v>
          </cell>
          <cell r="AK102">
            <v>26</v>
          </cell>
          <cell r="AM102">
            <v>17.8</v>
          </cell>
          <cell r="AO102">
            <v>17.2</v>
          </cell>
          <cell r="AQ102">
            <v>12</v>
          </cell>
          <cell r="AS102" t="str">
            <v>2014</v>
          </cell>
          <cell r="AT102" t="str">
            <v>DHS 2014</v>
          </cell>
          <cell r="AU102">
            <v>2.8</v>
          </cell>
          <cell r="AW102">
            <v>2</v>
          </cell>
          <cell r="AY102">
            <v>3.2</v>
          </cell>
          <cell r="BA102">
            <v>6.2</v>
          </cell>
          <cell r="BC102">
            <v>2.2999999999999998</v>
          </cell>
          <cell r="BE102">
            <v>2.4</v>
          </cell>
          <cell r="BG102">
            <v>1.7</v>
          </cell>
        </row>
        <row r="103">
          <cell r="B103" t="str">
            <v>Kiribati</v>
          </cell>
          <cell r="C103">
            <v>16.5</v>
          </cell>
          <cell r="E103">
            <v>18.5</v>
          </cell>
          <cell r="G103">
            <v>14.5</v>
          </cell>
          <cell r="I103" t="str">
            <v>MICS 2018-19, UNICEF and ILO calculations</v>
          </cell>
          <cell r="J103">
            <v>2.4</v>
          </cell>
          <cell r="L103">
            <v>18.399999999999999</v>
          </cell>
          <cell r="N103" t="str">
            <v>2018-19</v>
          </cell>
          <cell r="O103" t="str">
            <v>MICS 2018-19</v>
          </cell>
          <cell r="P103">
            <v>8.6</v>
          </cell>
          <cell r="R103" t="str">
            <v>2018-19</v>
          </cell>
          <cell r="S103" t="str">
            <v>MICS 2018-19</v>
          </cell>
          <cell r="T103">
            <v>85.4</v>
          </cell>
          <cell r="U103"/>
          <cell r="V103">
            <v>91.6</v>
          </cell>
          <cell r="X103">
            <v>92.9</v>
          </cell>
          <cell r="Z103">
            <v>90.3</v>
          </cell>
          <cell r="AB103" t="str">
            <v>MICS 2018-19</v>
          </cell>
          <cell r="AC103" t="str">
            <v>-</v>
          </cell>
          <cell r="AE103" t="str">
            <v>-</v>
          </cell>
          <cell r="AG103" t="str">
            <v>-</v>
          </cell>
          <cell r="AI103" t="str">
            <v>-</v>
          </cell>
          <cell r="AK103" t="str">
            <v>-</v>
          </cell>
          <cell r="AM103" t="str">
            <v>-</v>
          </cell>
          <cell r="AO103" t="str">
            <v>-</v>
          </cell>
          <cell r="AQ103" t="str">
            <v>-</v>
          </cell>
          <cell r="AU103" t="str">
            <v>-</v>
          </cell>
          <cell r="AW103" t="str">
            <v>-</v>
          </cell>
          <cell r="AY103" t="str">
            <v>-</v>
          </cell>
          <cell r="BA103" t="str">
            <v>-</v>
          </cell>
          <cell r="BC103" t="str">
            <v>-</v>
          </cell>
          <cell r="BE103" t="str">
            <v>-</v>
          </cell>
          <cell r="BG103" t="str">
            <v>-</v>
          </cell>
        </row>
        <row r="104">
          <cell r="B104" t="str">
            <v>Kuwait</v>
          </cell>
          <cell r="C104" t="str">
            <v>-</v>
          </cell>
          <cell r="E104" t="str">
            <v>-</v>
          </cell>
          <cell r="G104" t="str">
            <v>-</v>
          </cell>
          <cell r="J104" t="str">
            <v>-</v>
          </cell>
          <cell r="L104" t="str">
            <v>-</v>
          </cell>
          <cell r="P104" t="str">
            <v>-</v>
          </cell>
          <cell r="T104" t="str">
            <v>-</v>
          </cell>
          <cell r="V104" t="str">
            <v>-</v>
          </cell>
          <cell r="X104" t="str">
            <v>-</v>
          </cell>
          <cell r="Z104" t="str">
            <v>-</v>
          </cell>
          <cell r="AC104" t="str">
            <v>-</v>
          </cell>
          <cell r="AE104" t="str">
            <v>-</v>
          </cell>
          <cell r="AG104" t="str">
            <v>-</v>
          </cell>
          <cell r="AI104" t="str">
            <v>-</v>
          </cell>
          <cell r="AK104" t="str">
            <v>-</v>
          </cell>
          <cell r="AM104" t="str">
            <v>-</v>
          </cell>
          <cell r="AO104" t="str">
            <v>-</v>
          </cell>
          <cell r="AQ104" t="str">
            <v>-</v>
          </cell>
          <cell r="AU104" t="str">
            <v>-</v>
          </cell>
          <cell r="AW104" t="str">
            <v>-</v>
          </cell>
          <cell r="AY104" t="str">
            <v>-</v>
          </cell>
          <cell r="BA104" t="str">
            <v>-</v>
          </cell>
          <cell r="BC104" t="str">
            <v>-</v>
          </cell>
          <cell r="BE104" t="str">
            <v>-</v>
          </cell>
          <cell r="BG104" t="str">
            <v>-</v>
          </cell>
        </row>
        <row r="105">
          <cell r="B105" t="str">
            <v>Kyrgyzstan</v>
          </cell>
          <cell r="C105">
            <v>22.3</v>
          </cell>
          <cell r="E105">
            <v>25.1</v>
          </cell>
          <cell r="G105">
            <v>19.100000000000001</v>
          </cell>
          <cell r="I105" t="str">
            <v>MICS 2018, UNICEF and ILO calculations</v>
          </cell>
          <cell r="J105">
            <v>0.3</v>
          </cell>
          <cell r="L105">
            <v>12.9</v>
          </cell>
          <cell r="N105" t="str">
            <v>2018</v>
          </cell>
          <cell r="O105" t="str">
            <v>MICS 2018</v>
          </cell>
          <cell r="P105">
            <v>0.4</v>
          </cell>
          <cell r="Q105" t="str">
            <v>x</v>
          </cell>
          <cell r="R105" t="str">
            <v>2012</v>
          </cell>
          <cell r="S105" t="str">
            <v>DHS 2012</v>
          </cell>
          <cell r="T105">
            <v>96.9</v>
          </cell>
          <cell r="U105"/>
          <cell r="V105">
            <v>98.9</v>
          </cell>
          <cell r="X105">
            <v>99.5</v>
          </cell>
          <cell r="Z105">
            <v>98.4</v>
          </cell>
          <cell r="AB105" t="str">
            <v>MICS 2018</v>
          </cell>
          <cell r="AC105" t="str">
            <v>-</v>
          </cell>
          <cell r="AE105" t="str">
            <v>-</v>
          </cell>
          <cell r="AG105" t="str">
            <v>-</v>
          </cell>
          <cell r="AI105" t="str">
            <v>-</v>
          </cell>
          <cell r="AK105" t="str">
            <v>-</v>
          </cell>
          <cell r="AM105" t="str">
            <v>-</v>
          </cell>
          <cell r="AO105" t="str">
            <v>-</v>
          </cell>
          <cell r="AQ105" t="str">
            <v>-</v>
          </cell>
          <cell r="AU105" t="str">
            <v>-</v>
          </cell>
          <cell r="AW105" t="str">
            <v>-</v>
          </cell>
          <cell r="AY105" t="str">
            <v>-</v>
          </cell>
          <cell r="BA105" t="str">
            <v>-</v>
          </cell>
          <cell r="BC105" t="str">
            <v>-</v>
          </cell>
          <cell r="BE105" t="str">
            <v>-</v>
          </cell>
          <cell r="BG105" t="str">
            <v>-</v>
          </cell>
        </row>
        <row r="106">
          <cell r="B106" t="str">
            <v>Lao People's Democratic Republic</v>
          </cell>
          <cell r="C106">
            <v>28.2</v>
          </cell>
          <cell r="E106">
            <v>27.4</v>
          </cell>
          <cell r="G106">
            <v>29</v>
          </cell>
          <cell r="I106" t="str">
            <v>MICS 2017, UNICEF and ILO calculations</v>
          </cell>
          <cell r="J106">
            <v>7.1</v>
          </cell>
          <cell r="L106">
            <v>32.700000000000003</v>
          </cell>
          <cell r="N106" t="str">
            <v>2017</v>
          </cell>
          <cell r="O106" t="str">
            <v>MICS 2017</v>
          </cell>
          <cell r="P106">
            <v>10.8</v>
          </cell>
          <cell r="R106" t="str">
            <v>2017</v>
          </cell>
          <cell r="S106" t="str">
            <v>MICS 2017</v>
          </cell>
          <cell r="T106">
            <v>59.6</v>
          </cell>
          <cell r="U106" t="str">
            <v>y</v>
          </cell>
          <cell r="V106">
            <v>73</v>
          </cell>
          <cell r="W106" t="str">
            <v>y</v>
          </cell>
          <cell r="X106">
            <v>72.8</v>
          </cell>
          <cell r="Y106" t="str">
            <v>y</v>
          </cell>
          <cell r="Z106">
            <v>73.099999999999994</v>
          </cell>
          <cell r="AA106" t="str">
            <v>y</v>
          </cell>
          <cell r="AB106" t="str">
            <v>MICS 2017</v>
          </cell>
          <cell r="AC106" t="str">
            <v>-</v>
          </cell>
          <cell r="AE106" t="str">
            <v>-</v>
          </cell>
          <cell r="AG106" t="str">
            <v>-</v>
          </cell>
          <cell r="AI106" t="str">
            <v>-</v>
          </cell>
          <cell r="AK106" t="str">
            <v>-</v>
          </cell>
          <cell r="AM106" t="str">
            <v>-</v>
          </cell>
          <cell r="AO106" t="str">
            <v>-</v>
          </cell>
          <cell r="AQ106" t="str">
            <v>-</v>
          </cell>
          <cell r="AU106" t="str">
            <v>-</v>
          </cell>
          <cell r="AW106" t="str">
            <v>-</v>
          </cell>
          <cell r="AY106" t="str">
            <v>-</v>
          </cell>
          <cell r="BA106" t="str">
            <v>-</v>
          </cell>
          <cell r="BC106" t="str">
            <v>-</v>
          </cell>
          <cell r="BE106" t="str">
            <v>-</v>
          </cell>
          <cell r="BG106" t="str">
            <v>-</v>
          </cell>
        </row>
        <row r="107">
          <cell r="B107" t="str">
            <v>Latvia</v>
          </cell>
          <cell r="C107" t="str">
            <v>-</v>
          </cell>
          <cell r="E107" t="str">
            <v>-</v>
          </cell>
          <cell r="G107" t="str">
            <v>-</v>
          </cell>
          <cell r="J107" t="str">
            <v>-</v>
          </cell>
          <cell r="L107" t="str">
            <v>-</v>
          </cell>
          <cell r="P107" t="str">
            <v>-</v>
          </cell>
          <cell r="T107" t="str">
            <v>-</v>
          </cell>
          <cell r="V107">
            <v>100</v>
          </cell>
          <cell r="W107" t="str">
            <v>v</v>
          </cell>
          <cell r="X107">
            <v>100</v>
          </cell>
          <cell r="Y107" t="str">
            <v>v</v>
          </cell>
          <cell r="Z107">
            <v>100</v>
          </cell>
          <cell r="AA107" t="str">
            <v>v</v>
          </cell>
          <cell r="AB107" t="str">
            <v>UNSD Population and Vital Statistics Report, January 2021, latest update on 4 Jan 2022</v>
          </cell>
          <cell r="AC107" t="str">
            <v>-</v>
          </cell>
          <cell r="AE107" t="str">
            <v>-</v>
          </cell>
          <cell r="AG107" t="str">
            <v>-</v>
          </cell>
          <cell r="AI107" t="str">
            <v>-</v>
          </cell>
          <cell r="AK107" t="str">
            <v>-</v>
          </cell>
          <cell r="AM107" t="str">
            <v>-</v>
          </cell>
          <cell r="AO107" t="str">
            <v>-</v>
          </cell>
          <cell r="AQ107" t="str">
            <v>-</v>
          </cell>
          <cell r="AU107" t="str">
            <v>-</v>
          </cell>
          <cell r="AW107" t="str">
            <v>-</v>
          </cell>
          <cell r="AY107" t="str">
            <v>-</v>
          </cell>
          <cell r="BA107" t="str">
            <v>-</v>
          </cell>
          <cell r="BC107" t="str">
            <v>-</v>
          </cell>
          <cell r="BE107" t="str">
            <v>-</v>
          </cell>
          <cell r="BG107" t="str">
            <v>-</v>
          </cell>
        </row>
        <row r="108">
          <cell r="B108" t="str">
            <v>Lebanon</v>
          </cell>
          <cell r="C108" t="str">
            <v>-</v>
          </cell>
          <cell r="E108" t="str">
            <v>-</v>
          </cell>
          <cell r="G108" t="str">
            <v>-</v>
          </cell>
          <cell r="J108">
            <v>1.4</v>
          </cell>
          <cell r="K108" t="str">
            <v>y</v>
          </cell>
          <cell r="L108">
            <v>6</v>
          </cell>
          <cell r="M108" t="str">
            <v>y</v>
          </cell>
          <cell r="N108" t="str">
            <v>2015-16</v>
          </cell>
          <cell r="O108" t="str">
            <v>MICS 2015-16</v>
          </cell>
          <cell r="P108" t="str">
            <v>-</v>
          </cell>
          <cell r="T108">
            <v>97.9</v>
          </cell>
          <cell r="U108" t="str">
            <v>y</v>
          </cell>
          <cell r="V108">
            <v>98.9</v>
          </cell>
          <cell r="W108" t="str">
            <v>y</v>
          </cell>
          <cell r="X108">
            <v>99.8</v>
          </cell>
          <cell r="Y108" t="str">
            <v>y</v>
          </cell>
          <cell r="Z108">
            <v>98</v>
          </cell>
          <cell r="AA108" t="str">
            <v>y</v>
          </cell>
          <cell r="AB108" t="str">
            <v>MICS 2015-16</v>
          </cell>
          <cell r="AC108" t="str">
            <v>-</v>
          </cell>
          <cell r="AE108" t="str">
            <v>-</v>
          </cell>
          <cell r="AG108" t="str">
            <v>-</v>
          </cell>
          <cell r="AI108" t="str">
            <v>-</v>
          </cell>
          <cell r="AK108" t="str">
            <v>-</v>
          </cell>
          <cell r="AM108" t="str">
            <v>-</v>
          </cell>
          <cell r="AO108" t="str">
            <v>-</v>
          </cell>
          <cell r="AQ108" t="str">
            <v>-</v>
          </cell>
          <cell r="AU108" t="str">
            <v>-</v>
          </cell>
          <cell r="AW108" t="str">
            <v>-</v>
          </cell>
          <cell r="AY108" t="str">
            <v>-</v>
          </cell>
          <cell r="BA108" t="str">
            <v>-</v>
          </cell>
          <cell r="BC108" t="str">
            <v>-</v>
          </cell>
          <cell r="BE108" t="str">
            <v>-</v>
          </cell>
          <cell r="BG108" t="str">
            <v>-</v>
          </cell>
        </row>
        <row r="109">
          <cell r="B109" t="str">
            <v>Lesotho</v>
          </cell>
          <cell r="C109">
            <v>13.9</v>
          </cell>
          <cell r="E109">
            <v>15.1</v>
          </cell>
          <cell r="G109">
            <v>12.7</v>
          </cell>
          <cell r="I109" t="str">
            <v>MICS 2018, UNICEF and ILO calculations</v>
          </cell>
          <cell r="J109">
            <v>1</v>
          </cell>
          <cell r="L109">
            <v>16.399999999999999</v>
          </cell>
          <cell r="N109" t="str">
            <v>2018</v>
          </cell>
          <cell r="O109" t="str">
            <v>MICS 2018</v>
          </cell>
          <cell r="P109">
            <v>1.9</v>
          </cell>
          <cell r="R109" t="str">
            <v>2018</v>
          </cell>
          <cell r="S109" t="str">
            <v>MICS 2018</v>
          </cell>
          <cell r="T109">
            <v>28.1</v>
          </cell>
          <cell r="U109"/>
          <cell r="V109">
            <v>44.5</v>
          </cell>
          <cell r="X109">
            <v>45.5</v>
          </cell>
          <cell r="Z109">
            <v>43.5</v>
          </cell>
          <cell r="AB109" t="str">
            <v>MICS 2018</v>
          </cell>
          <cell r="AC109" t="str">
            <v>-</v>
          </cell>
          <cell r="AE109" t="str">
            <v>-</v>
          </cell>
          <cell r="AG109" t="str">
            <v>-</v>
          </cell>
          <cell r="AI109" t="str">
            <v>-</v>
          </cell>
          <cell r="AK109" t="str">
            <v>-</v>
          </cell>
          <cell r="AM109" t="str">
            <v>-</v>
          </cell>
          <cell r="AO109" t="str">
            <v>-</v>
          </cell>
          <cell r="AQ109" t="str">
            <v>-</v>
          </cell>
          <cell r="AU109" t="str">
            <v>-</v>
          </cell>
          <cell r="AW109" t="str">
            <v>-</v>
          </cell>
          <cell r="AY109" t="str">
            <v>-</v>
          </cell>
          <cell r="BA109" t="str">
            <v>-</v>
          </cell>
          <cell r="BC109" t="str">
            <v>-</v>
          </cell>
          <cell r="BE109" t="str">
            <v>-</v>
          </cell>
          <cell r="BG109" t="str">
            <v>-</v>
          </cell>
        </row>
        <row r="110">
          <cell r="B110" t="str">
            <v>Liberia</v>
          </cell>
          <cell r="C110">
            <v>31.7</v>
          </cell>
          <cell r="E110">
            <v>29.3</v>
          </cell>
          <cell r="G110">
            <v>34.299999999999997</v>
          </cell>
          <cell r="I110" t="str">
            <v>DHS 2019-20</v>
          </cell>
          <cell r="J110">
            <v>5.8</v>
          </cell>
          <cell r="L110">
            <v>24.9</v>
          </cell>
          <cell r="N110" t="str">
            <v>2019-20</v>
          </cell>
          <cell r="O110" t="str">
            <v>DHS 2019-20</v>
          </cell>
          <cell r="P110">
            <v>8.4</v>
          </cell>
          <cell r="R110" t="str">
            <v>2019-20</v>
          </cell>
          <cell r="S110" t="str">
            <v>DHS 2019-20</v>
          </cell>
          <cell r="T110">
            <v>63.7</v>
          </cell>
          <cell r="U110"/>
          <cell r="V110">
            <v>66.3</v>
          </cell>
          <cell r="X110">
            <v>67.099999999999994</v>
          </cell>
          <cell r="Z110">
            <v>65.400000000000006</v>
          </cell>
          <cell r="AB110" t="str">
            <v>DHS 2019-20</v>
          </cell>
          <cell r="AC110">
            <v>31.8</v>
          </cell>
          <cell r="AE110">
            <v>25.1</v>
          </cell>
          <cell r="AG110">
            <v>43</v>
          </cell>
          <cell r="AI110">
            <v>48.3</v>
          </cell>
          <cell r="AK110">
            <v>41.8</v>
          </cell>
          <cell r="AM110">
            <v>37.799999999999997</v>
          </cell>
          <cell r="AO110">
            <v>22</v>
          </cell>
          <cell r="AQ110">
            <v>17.2</v>
          </cell>
          <cell r="AS110" t="str">
            <v>2019-20</v>
          </cell>
          <cell r="AT110" t="str">
            <v>DHS 2019-20</v>
          </cell>
          <cell r="AU110" t="str">
            <v>-</v>
          </cell>
          <cell r="AW110" t="str">
            <v>-</v>
          </cell>
          <cell r="AY110" t="str">
            <v>-</v>
          </cell>
          <cell r="BA110" t="str">
            <v>-</v>
          </cell>
          <cell r="BC110" t="str">
            <v>-</v>
          </cell>
          <cell r="BE110" t="str">
            <v>-</v>
          </cell>
          <cell r="BG110" t="str">
            <v>-</v>
          </cell>
        </row>
        <row r="111">
          <cell r="B111" t="str">
            <v>Libya</v>
          </cell>
          <cell r="C111" t="str">
            <v>-</v>
          </cell>
          <cell r="E111" t="str">
            <v>-</v>
          </cell>
          <cell r="G111" t="str">
            <v>-</v>
          </cell>
          <cell r="J111" t="str">
            <v>-</v>
          </cell>
          <cell r="L111" t="str">
            <v>-</v>
          </cell>
          <cell r="P111" t="str">
            <v>-</v>
          </cell>
          <cell r="T111" t="str">
            <v>-</v>
          </cell>
          <cell r="V111" t="str">
            <v>-</v>
          </cell>
          <cell r="X111" t="str">
            <v>-</v>
          </cell>
          <cell r="Z111" t="str">
            <v>-</v>
          </cell>
          <cell r="AC111" t="str">
            <v>-</v>
          </cell>
          <cell r="AE111" t="str">
            <v>-</v>
          </cell>
          <cell r="AG111" t="str">
            <v>-</v>
          </cell>
          <cell r="AI111" t="str">
            <v>-</v>
          </cell>
          <cell r="AK111" t="str">
            <v>-</v>
          </cell>
          <cell r="AM111" t="str">
            <v>-</v>
          </cell>
          <cell r="AO111" t="str">
            <v>-</v>
          </cell>
          <cell r="AQ111" t="str">
            <v>-</v>
          </cell>
          <cell r="AU111" t="str">
            <v>-</v>
          </cell>
          <cell r="AW111" t="str">
            <v>-</v>
          </cell>
          <cell r="AY111" t="str">
            <v>-</v>
          </cell>
          <cell r="BA111" t="str">
            <v>-</v>
          </cell>
          <cell r="BC111" t="str">
            <v>-</v>
          </cell>
          <cell r="BE111" t="str">
            <v>-</v>
          </cell>
          <cell r="BG111" t="str">
            <v>-</v>
          </cell>
        </row>
        <row r="112">
          <cell r="B112" t="str">
            <v>Liechtenstein</v>
          </cell>
          <cell r="C112" t="str">
            <v>-</v>
          </cell>
          <cell r="E112" t="str">
            <v>-</v>
          </cell>
          <cell r="G112" t="str">
            <v>-</v>
          </cell>
          <cell r="J112" t="str">
            <v>-</v>
          </cell>
          <cell r="L112" t="str">
            <v>-</v>
          </cell>
          <cell r="P112" t="str">
            <v>-</v>
          </cell>
          <cell r="T112" t="str">
            <v>-</v>
          </cell>
          <cell r="V112">
            <v>100</v>
          </cell>
          <cell r="W112" t="str">
            <v>v</v>
          </cell>
          <cell r="X112">
            <v>100</v>
          </cell>
          <cell r="Y112" t="str">
            <v>v</v>
          </cell>
          <cell r="Z112">
            <v>100</v>
          </cell>
          <cell r="AA112" t="str">
            <v>v</v>
          </cell>
          <cell r="AB112" t="str">
            <v>UNSD Population and Vital Statistics Report, January 2021, latest update on 4 Jan 2022</v>
          </cell>
          <cell r="AC112" t="str">
            <v>-</v>
          </cell>
          <cell r="AE112" t="str">
            <v>-</v>
          </cell>
          <cell r="AG112" t="str">
            <v>-</v>
          </cell>
          <cell r="AI112" t="str">
            <v>-</v>
          </cell>
          <cell r="AK112" t="str">
            <v>-</v>
          </cell>
          <cell r="AM112" t="str">
            <v>-</v>
          </cell>
          <cell r="AO112" t="str">
            <v>-</v>
          </cell>
          <cell r="AQ112" t="str">
            <v>-</v>
          </cell>
          <cell r="AU112" t="str">
            <v>-</v>
          </cell>
          <cell r="AW112" t="str">
            <v>-</v>
          </cell>
          <cell r="AY112" t="str">
            <v>-</v>
          </cell>
          <cell r="BA112" t="str">
            <v>-</v>
          </cell>
          <cell r="BC112" t="str">
            <v>-</v>
          </cell>
          <cell r="BE112" t="str">
            <v>-</v>
          </cell>
          <cell r="BG112" t="str">
            <v>-</v>
          </cell>
        </row>
        <row r="113">
          <cell r="B113" t="str">
            <v>Lithuania</v>
          </cell>
          <cell r="C113" t="str">
            <v>-</v>
          </cell>
          <cell r="E113" t="str">
            <v>-</v>
          </cell>
          <cell r="G113" t="str">
            <v>-</v>
          </cell>
          <cell r="J113">
            <v>0</v>
          </cell>
          <cell r="K113" t="str">
            <v>y</v>
          </cell>
          <cell r="L113">
            <v>0.4</v>
          </cell>
          <cell r="M113" t="str">
            <v>y</v>
          </cell>
          <cell r="N113" t="str">
            <v>2020</v>
          </cell>
          <cell r="O113" t="str">
            <v>Statistics Lithuania 2021</v>
          </cell>
          <cell r="P113" t="str">
            <v>-</v>
          </cell>
          <cell r="T113" t="str">
            <v>-</v>
          </cell>
          <cell r="V113">
            <v>100</v>
          </cell>
          <cell r="W113" t="str">
            <v>y</v>
          </cell>
          <cell r="X113">
            <v>100</v>
          </cell>
          <cell r="Y113" t="str">
            <v>y</v>
          </cell>
          <cell r="Z113">
            <v>100</v>
          </cell>
          <cell r="AA113" t="str">
            <v>y</v>
          </cell>
          <cell r="AB113" t="str">
            <v>Statistics Lithuania 2020</v>
          </cell>
          <cell r="AC113" t="str">
            <v>-</v>
          </cell>
          <cell r="AE113" t="str">
            <v>-</v>
          </cell>
          <cell r="AG113" t="str">
            <v>-</v>
          </cell>
          <cell r="AI113" t="str">
            <v>-</v>
          </cell>
          <cell r="AK113" t="str">
            <v>-</v>
          </cell>
          <cell r="AM113" t="str">
            <v>-</v>
          </cell>
          <cell r="AO113" t="str">
            <v>-</v>
          </cell>
          <cell r="AQ113" t="str">
            <v>-</v>
          </cell>
          <cell r="AU113" t="str">
            <v>-</v>
          </cell>
          <cell r="AW113" t="str">
            <v>-</v>
          </cell>
          <cell r="AY113" t="str">
            <v>-</v>
          </cell>
          <cell r="BA113" t="str">
            <v>-</v>
          </cell>
          <cell r="BC113" t="str">
            <v>-</v>
          </cell>
          <cell r="BE113" t="str">
            <v>-</v>
          </cell>
          <cell r="BG113" t="str">
            <v>-</v>
          </cell>
        </row>
        <row r="114">
          <cell r="B114" t="str">
            <v>Luxembourg</v>
          </cell>
          <cell r="C114" t="str">
            <v>-</v>
          </cell>
          <cell r="E114" t="str">
            <v>-</v>
          </cell>
          <cell r="G114" t="str">
            <v>-</v>
          </cell>
          <cell r="J114" t="str">
            <v>-</v>
          </cell>
          <cell r="L114" t="str">
            <v>-</v>
          </cell>
          <cell r="P114" t="str">
            <v>-</v>
          </cell>
          <cell r="T114" t="str">
            <v>-</v>
          </cell>
          <cell r="V114">
            <v>100</v>
          </cell>
          <cell r="W114" t="str">
            <v>v</v>
          </cell>
          <cell r="X114">
            <v>100</v>
          </cell>
          <cell r="Y114" t="str">
            <v>v</v>
          </cell>
          <cell r="Z114">
            <v>100</v>
          </cell>
          <cell r="AA114" t="str">
            <v>v</v>
          </cell>
          <cell r="AB114" t="str">
            <v>UNSD Population and Vital Statistics Report, January 2021, latest update on 4 Jan 2022</v>
          </cell>
          <cell r="AC114" t="str">
            <v>-</v>
          </cell>
          <cell r="AE114" t="str">
            <v>-</v>
          </cell>
          <cell r="AG114" t="str">
            <v>-</v>
          </cell>
          <cell r="AI114" t="str">
            <v>-</v>
          </cell>
          <cell r="AK114" t="str">
            <v>-</v>
          </cell>
          <cell r="AM114" t="str">
            <v>-</v>
          </cell>
          <cell r="AO114" t="str">
            <v>-</v>
          </cell>
          <cell r="AQ114" t="str">
            <v>-</v>
          </cell>
          <cell r="AU114" t="str">
            <v>-</v>
          </cell>
          <cell r="AW114" t="str">
            <v>-</v>
          </cell>
          <cell r="AY114" t="str">
            <v>-</v>
          </cell>
          <cell r="BA114" t="str">
            <v>-</v>
          </cell>
          <cell r="BC114" t="str">
            <v>-</v>
          </cell>
          <cell r="BE114" t="str">
            <v>-</v>
          </cell>
          <cell r="BG114" t="str">
            <v>-</v>
          </cell>
        </row>
        <row r="115">
          <cell r="B115" t="str">
            <v>Madagascar</v>
          </cell>
          <cell r="C115">
            <v>36.700000000000003</v>
          </cell>
          <cell r="E115">
            <v>38.299999999999997</v>
          </cell>
          <cell r="G115">
            <v>35.1</v>
          </cell>
          <cell r="I115" t="str">
            <v>MICS 2018, UNICEF and ILO calculations</v>
          </cell>
          <cell r="J115">
            <v>12.7</v>
          </cell>
          <cell r="L115">
            <v>40.299999999999997</v>
          </cell>
          <cell r="N115" t="str">
            <v>2018</v>
          </cell>
          <cell r="O115" t="str">
            <v>MICS 2018</v>
          </cell>
          <cell r="P115">
            <v>11.8</v>
          </cell>
          <cell r="R115" t="str">
            <v>2018</v>
          </cell>
          <cell r="S115" t="str">
            <v>MICS 2018</v>
          </cell>
          <cell r="T115">
            <v>74.3</v>
          </cell>
          <cell r="U115"/>
          <cell r="V115">
            <v>78.599999999999994</v>
          </cell>
          <cell r="X115">
            <v>78.7</v>
          </cell>
          <cell r="Z115">
            <v>78.400000000000006</v>
          </cell>
          <cell r="AB115" t="str">
            <v>MICS 2018</v>
          </cell>
          <cell r="AC115" t="str">
            <v>-</v>
          </cell>
          <cell r="AE115" t="str">
            <v>-</v>
          </cell>
          <cell r="AG115" t="str">
            <v>-</v>
          </cell>
          <cell r="AI115" t="str">
            <v>-</v>
          </cell>
          <cell r="AK115" t="str">
            <v>-</v>
          </cell>
          <cell r="AM115" t="str">
            <v>-</v>
          </cell>
          <cell r="AO115" t="str">
            <v>-</v>
          </cell>
          <cell r="AQ115" t="str">
            <v>-</v>
          </cell>
          <cell r="AU115" t="str">
            <v>-</v>
          </cell>
          <cell r="AW115" t="str">
            <v>-</v>
          </cell>
          <cell r="AY115" t="str">
            <v>-</v>
          </cell>
          <cell r="BA115" t="str">
            <v>-</v>
          </cell>
          <cell r="BC115" t="str">
            <v>-</v>
          </cell>
          <cell r="BE115" t="str">
            <v>-</v>
          </cell>
          <cell r="BG115" t="str">
            <v>-</v>
          </cell>
        </row>
        <row r="116">
          <cell r="B116" t="str">
            <v>Malawi</v>
          </cell>
          <cell r="C116">
            <v>14</v>
          </cell>
          <cell r="E116">
            <v>14.1</v>
          </cell>
          <cell r="G116">
            <v>13.9</v>
          </cell>
          <cell r="I116" t="str">
            <v>MICS 2019-20</v>
          </cell>
          <cell r="J116">
            <v>9</v>
          </cell>
          <cell r="L116">
            <v>42.1</v>
          </cell>
          <cell r="N116" t="str">
            <v>2015</v>
          </cell>
          <cell r="O116" t="str">
            <v>DHS 2015</v>
          </cell>
          <cell r="P116">
            <v>6.5</v>
          </cell>
          <cell r="R116" t="str">
            <v>2015</v>
          </cell>
          <cell r="S116" t="str">
            <v>DHS 2015</v>
          </cell>
          <cell r="T116">
            <v>6.8</v>
          </cell>
          <cell r="U116" t="str">
            <v>y</v>
          </cell>
          <cell r="V116">
            <v>5.6</v>
          </cell>
          <cell r="W116" t="str">
            <v>y</v>
          </cell>
          <cell r="X116">
            <v>5.8</v>
          </cell>
          <cell r="Y116" t="str">
            <v>y</v>
          </cell>
          <cell r="Z116">
            <v>5.4</v>
          </cell>
          <cell r="AA116" t="str">
            <v>y</v>
          </cell>
          <cell r="AB116" t="str">
            <v>MICS 2013-14</v>
          </cell>
          <cell r="AC116" t="str">
            <v>-</v>
          </cell>
          <cell r="AE116" t="str">
            <v>-</v>
          </cell>
          <cell r="AG116" t="str">
            <v>-</v>
          </cell>
          <cell r="AI116" t="str">
            <v>-</v>
          </cell>
          <cell r="AK116" t="str">
            <v>-</v>
          </cell>
          <cell r="AM116" t="str">
            <v>-</v>
          </cell>
          <cell r="AO116" t="str">
            <v>-</v>
          </cell>
          <cell r="AQ116" t="str">
            <v>-</v>
          </cell>
          <cell r="AU116" t="str">
            <v>-</v>
          </cell>
          <cell r="AW116" t="str">
            <v>-</v>
          </cell>
          <cell r="AY116" t="str">
            <v>-</v>
          </cell>
          <cell r="BA116" t="str">
            <v>-</v>
          </cell>
          <cell r="BC116" t="str">
            <v>-</v>
          </cell>
          <cell r="BE116" t="str">
            <v>-</v>
          </cell>
          <cell r="BG116" t="str">
            <v>-</v>
          </cell>
        </row>
        <row r="117">
          <cell r="B117" t="str">
            <v>Malaysia</v>
          </cell>
          <cell r="C117" t="str">
            <v>-</v>
          </cell>
          <cell r="E117" t="str">
            <v>-</v>
          </cell>
          <cell r="G117" t="str">
            <v>-</v>
          </cell>
          <cell r="J117" t="str">
            <v>-</v>
          </cell>
          <cell r="L117" t="str">
            <v>-</v>
          </cell>
          <cell r="P117" t="str">
            <v>-</v>
          </cell>
          <cell r="T117" t="str">
            <v>-</v>
          </cell>
          <cell r="V117" t="str">
            <v>-</v>
          </cell>
          <cell r="X117" t="str">
            <v>-</v>
          </cell>
          <cell r="Z117" t="str">
            <v>-</v>
          </cell>
          <cell r="AC117" t="str">
            <v>-</v>
          </cell>
          <cell r="AE117" t="str">
            <v>-</v>
          </cell>
          <cell r="AG117" t="str">
            <v>-</v>
          </cell>
          <cell r="AI117" t="str">
            <v>-</v>
          </cell>
          <cell r="AK117" t="str">
            <v>-</v>
          </cell>
          <cell r="AM117" t="str">
            <v>-</v>
          </cell>
          <cell r="AO117" t="str">
            <v>-</v>
          </cell>
          <cell r="AQ117" t="str">
            <v>-</v>
          </cell>
          <cell r="AU117" t="str">
            <v>-</v>
          </cell>
          <cell r="AW117" t="str">
            <v>-</v>
          </cell>
          <cell r="AY117" t="str">
            <v>-</v>
          </cell>
          <cell r="BA117" t="str">
            <v>-</v>
          </cell>
          <cell r="BC117" t="str">
            <v>-</v>
          </cell>
          <cell r="BE117" t="str">
            <v>-</v>
          </cell>
          <cell r="BG117" t="str">
            <v>-</v>
          </cell>
        </row>
        <row r="118">
          <cell r="B118" t="str">
            <v>Maldives</v>
          </cell>
          <cell r="C118" t="str">
            <v>-</v>
          </cell>
          <cell r="E118" t="str">
            <v>-</v>
          </cell>
          <cell r="G118" t="str">
            <v>-</v>
          </cell>
          <cell r="J118">
            <v>0</v>
          </cell>
          <cell r="L118">
            <v>2.2000000000000002</v>
          </cell>
          <cell r="N118" t="str">
            <v>2016-17</v>
          </cell>
          <cell r="O118" t="str">
            <v>DHS 2016-17</v>
          </cell>
          <cell r="P118">
            <v>2.2000000000000002</v>
          </cell>
          <cell r="R118" t="str">
            <v>2016-17</v>
          </cell>
          <cell r="S118" t="str">
            <v>DHS 2016-17</v>
          </cell>
          <cell r="T118">
            <v>96.3</v>
          </cell>
          <cell r="U118"/>
          <cell r="V118">
            <v>98.8</v>
          </cell>
          <cell r="X118">
            <v>98.5</v>
          </cell>
          <cell r="Z118">
            <v>99.1</v>
          </cell>
          <cell r="AB118" t="str">
            <v>DHS 2016-17</v>
          </cell>
          <cell r="AC118">
            <v>12.9</v>
          </cell>
          <cell r="AE118">
            <v>13.8</v>
          </cell>
          <cell r="AG118">
            <v>12.3</v>
          </cell>
          <cell r="AI118">
            <v>13.9</v>
          </cell>
          <cell r="AK118">
            <v>12.2</v>
          </cell>
          <cell r="AM118">
            <v>12.2</v>
          </cell>
          <cell r="AO118">
            <v>14.7</v>
          </cell>
          <cell r="AQ118">
            <v>11.7</v>
          </cell>
          <cell r="AS118" t="str">
            <v>2016-17</v>
          </cell>
          <cell r="AT118" t="str">
            <v>DHS 2016-17</v>
          </cell>
          <cell r="AU118">
            <v>1.1000000000000001</v>
          </cell>
          <cell r="AW118">
            <v>1.1000000000000001</v>
          </cell>
          <cell r="AY118">
            <v>1</v>
          </cell>
          <cell r="BA118">
            <v>0.6</v>
          </cell>
          <cell r="BC118">
            <v>1.5</v>
          </cell>
          <cell r="BE118">
            <v>2</v>
          </cell>
          <cell r="BG118">
            <v>1.1000000000000001</v>
          </cell>
        </row>
        <row r="119">
          <cell r="B119" t="str">
            <v>Mali</v>
          </cell>
          <cell r="C119">
            <v>13.2</v>
          </cell>
          <cell r="D119" t="str">
            <v>y</v>
          </cell>
          <cell r="E119">
            <v>14.6</v>
          </cell>
          <cell r="F119" t="str">
            <v>y</v>
          </cell>
          <cell r="G119">
            <v>11.6</v>
          </cell>
          <cell r="H119" t="str">
            <v>y</v>
          </cell>
          <cell r="I119" t="str">
            <v>Enquête Modulaire et Permanente auprès des Ménages 2017, UNICEF and ILO calculations</v>
          </cell>
          <cell r="J119">
            <v>15.9</v>
          </cell>
          <cell r="K119" t="str">
            <v>y</v>
          </cell>
          <cell r="L119">
            <v>53.7</v>
          </cell>
          <cell r="M119" t="str">
            <v>y</v>
          </cell>
          <cell r="N119" t="str">
            <v>2018</v>
          </cell>
          <cell r="O119" t="str">
            <v>DHS 2018</v>
          </cell>
          <cell r="P119">
            <v>2.1</v>
          </cell>
          <cell r="Q119" t="str">
            <v>y</v>
          </cell>
          <cell r="R119" t="str">
            <v>2018</v>
          </cell>
          <cell r="S119" t="str">
            <v>DHS 2018</v>
          </cell>
          <cell r="T119">
            <v>87.4</v>
          </cell>
          <cell r="U119" t="str">
            <v>y</v>
          </cell>
          <cell r="V119">
            <v>86.7</v>
          </cell>
          <cell r="W119" t="str">
            <v>y</v>
          </cell>
          <cell r="X119">
            <v>87.8</v>
          </cell>
          <cell r="Y119" t="str">
            <v>y</v>
          </cell>
          <cell r="Z119">
            <v>85.6</v>
          </cell>
          <cell r="AA119" t="str">
            <v>y</v>
          </cell>
          <cell r="AB119" t="str">
            <v>DHS 2018</v>
          </cell>
          <cell r="AC119">
            <v>88.6</v>
          </cell>
          <cell r="AD119" t="str">
            <v>y</v>
          </cell>
          <cell r="AE119">
            <v>89.2</v>
          </cell>
          <cell r="AF119" t="str">
            <v>y</v>
          </cell>
          <cell r="AG119">
            <v>88.4</v>
          </cell>
          <cell r="AH119" t="str">
            <v>y</v>
          </cell>
          <cell r="AI119">
            <v>86.5</v>
          </cell>
          <cell r="AJ119" t="str">
            <v>y</v>
          </cell>
          <cell r="AK119">
            <v>85.8</v>
          </cell>
          <cell r="AL119" t="str">
            <v>y</v>
          </cell>
          <cell r="AM119">
            <v>89.9</v>
          </cell>
          <cell r="AN119" t="str">
            <v>y</v>
          </cell>
          <cell r="AO119">
            <v>89.6</v>
          </cell>
          <cell r="AP119" t="str">
            <v>y</v>
          </cell>
          <cell r="AQ119">
            <v>90.4</v>
          </cell>
          <cell r="AR119" t="str">
            <v>y</v>
          </cell>
          <cell r="AS119" t="str">
            <v>2018</v>
          </cell>
          <cell r="AT119" t="str">
            <v>DHS 2018</v>
          </cell>
          <cell r="AU119">
            <v>72.7</v>
          </cell>
          <cell r="AW119">
            <v>74.400000000000006</v>
          </cell>
          <cell r="AY119">
            <v>72.2</v>
          </cell>
          <cell r="BA119">
            <v>70.5</v>
          </cell>
          <cell r="BC119">
            <v>69.7</v>
          </cell>
          <cell r="BE119">
            <v>69.099999999999994</v>
          </cell>
          <cell r="BG119">
            <v>78.3</v>
          </cell>
        </row>
        <row r="120">
          <cell r="B120" t="str">
            <v>Malta</v>
          </cell>
          <cell r="C120" t="str">
            <v>-</v>
          </cell>
          <cell r="E120" t="str">
            <v>-</v>
          </cell>
          <cell r="G120" t="str">
            <v>-</v>
          </cell>
          <cell r="J120" t="str">
            <v>-</v>
          </cell>
          <cell r="L120" t="str">
            <v>-</v>
          </cell>
          <cell r="P120" t="str">
            <v>-</v>
          </cell>
          <cell r="T120" t="str">
            <v>-</v>
          </cell>
          <cell r="V120">
            <v>100</v>
          </cell>
          <cell r="W120" t="str">
            <v>v</v>
          </cell>
          <cell r="X120">
            <v>100</v>
          </cell>
          <cell r="Y120" t="str">
            <v>v</v>
          </cell>
          <cell r="Z120">
            <v>100</v>
          </cell>
          <cell r="AA120" t="str">
            <v>v</v>
          </cell>
          <cell r="AB120" t="str">
            <v>UNSD Population and Vital Statistics Report, January 2021, latest update on 4 Jan 2022</v>
          </cell>
          <cell r="AC120" t="str">
            <v>-</v>
          </cell>
          <cell r="AE120" t="str">
            <v>-</v>
          </cell>
          <cell r="AG120" t="str">
            <v>-</v>
          </cell>
          <cell r="AI120" t="str">
            <v>-</v>
          </cell>
          <cell r="AK120" t="str">
            <v>-</v>
          </cell>
          <cell r="AM120" t="str">
            <v>-</v>
          </cell>
          <cell r="AO120" t="str">
            <v>-</v>
          </cell>
          <cell r="AQ120" t="str">
            <v>-</v>
          </cell>
          <cell r="AU120" t="str">
            <v>-</v>
          </cell>
          <cell r="AW120" t="str">
            <v>-</v>
          </cell>
          <cell r="AY120" t="str">
            <v>-</v>
          </cell>
          <cell r="BA120" t="str">
            <v>-</v>
          </cell>
          <cell r="BC120" t="str">
            <v>-</v>
          </cell>
          <cell r="BE120" t="str">
            <v>-</v>
          </cell>
          <cell r="BG120" t="str">
            <v>-</v>
          </cell>
        </row>
        <row r="121">
          <cell r="B121" t="str">
            <v>Marshall Islands</v>
          </cell>
          <cell r="C121" t="str">
            <v>-</v>
          </cell>
          <cell r="E121" t="str">
            <v>-</v>
          </cell>
          <cell r="G121" t="str">
            <v>-</v>
          </cell>
          <cell r="J121">
            <v>5.5</v>
          </cell>
          <cell r="K121" t="str">
            <v>x</v>
          </cell>
          <cell r="L121">
            <v>26.3</v>
          </cell>
          <cell r="M121" t="str">
            <v>x</v>
          </cell>
          <cell r="N121" t="str">
            <v>2007</v>
          </cell>
          <cell r="O121" t="str">
            <v>DHS 2007</v>
          </cell>
          <cell r="P121">
            <v>11.8</v>
          </cell>
          <cell r="Q121" t="str">
            <v>x</v>
          </cell>
          <cell r="R121" t="str">
            <v>2007</v>
          </cell>
          <cell r="S121" t="str">
            <v>DHS 2007</v>
          </cell>
          <cell r="T121">
            <v>79.599999999999994</v>
          </cell>
          <cell r="U121"/>
          <cell r="V121">
            <v>83.8</v>
          </cell>
          <cell r="X121">
            <v>85.1</v>
          </cell>
          <cell r="Z121">
            <v>82.3</v>
          </cell>
          <cell r="AB121" t="str">
            <v>ICHNS 2017</v>
          </cell>
          <cell r="AC121" t="str">
            <v>-</v>
          </cell>
          <cell r="AE121" t="str">
            <v>-</v>
          </cell>
          <cell r="AG121" t="str">
            <v>-</v>
          </cell>
          <cell r="AI121" t="str">
            <v>-</v>
          </cell>
          <cell r="AK121" t="str">
            <v>-</v>
          </cell>
          <cell r="AM121" t="str">
            <v>-</v>
          </cell>
          <cell r="AO121" t="str">
            <v>-</v>
          </cell>
          <cell r="AQ121" t="str">
            <v>-</v>
          </cell>
          <cell r="AU121" t="str">
            <v>-</v>
          </cell>
          <cell r="AW121" t="str">
            <v>-</v>
          </cell>
          <cell r="AY121" t="str">
            <v>-</v>
          </cell>
          <cell r="BA121" t="str">
            <v>-</v>
          </cell>
          <cell r="BC121" t="str">
            <v>-</v>
          </cell>
          <cell r="BE121" t="str">
            <v>-</v>
          </cell>
          <cell r="BG121" t="str">
            <v>-</v>
          </cell>
        </row>
        <row r="122">
          <cell r="B122" t="str">
            <v>Mauritania</v>
          </cell>
          <cell r="C122">
            <v>14</v>
          </cell>
          <cell r="E122">
            <v>15.4</v>
          </cell>
          <cell r="G122">
            <v>12.6</v>
          </cell>
          <cell r="I122" t="str">
            <v>MICS 2015, UNICEF and ILO calculations</v>
          </cell>
          <cell r="J122">
            <v>17.8</v>
          </cell>
          <cell r="L122">
            <v>37</v>
          </cell>
          <cell r="N122" t="str">
            <v>2015</v>
          </cell>
          <cell r="O122" t="str">
            <v>MICS 2015</v>
          </cell>
          <cell r="P122">
            <v>2</v>
          </cell>
          <cell r="R122" t="str">
            <v>2015</v>
          </cell>
          <cell r="S122" t="str">
            <v>MICS 2015</v>
          </cell>
          <cell r="T122">
            <v>45</v>
          </cell>
          <cell r="U122" t="str">
            <v>y</v>
          </cell>
          <cell r="V122">
            <v>65.599999999999994</v>
          </cell>
          <cell r="W122" t="str">
            <v>y</v>
          </cell>
          <cell r="X122">
            <v>65.599999999999994</v>
          </cell>
          <cell r="Y122" t="str">
            <v>y</v>
          </cell>
          <cell r="Z122">
            <v>65.5</v>
          </cell>
          <cell r="AA122" t="str">
            <v>y</v>
          </cell>
          <cell r="AB122" t="str">
            <v>MICS 2015</v>
          </cell>
          <cell r="AC122">
            <v>66.599999999999994</v>
          </cell>
          <cell r="AE122">
            <v>55.2</v>
          </cell>
          <cell r="AG122">
            <v>79</v>
          </cell>
          <cell r="AI122">
            <v>91.8</v>
          </cell>
          <cell r="AK122">
            <v>85.9</v>
          </cell>
          <cell r="AM122">
            <v>70.099999999999994</v>
          </cell>
          <cell r="AO122">
            <v>60.1</v>
          </cell>
          <cell r="AQ122">
            <v>36.6</v>
          </cell>
          <cell r="AS122" t="str">
            <v>2015</v>
          </cell>
          <cell r="AT122" t="str">
            <v>MICS 2015</v>
          </cell>
          <cell r="AU122">
            <v>51.4</v>
          </cell>
          <cell r="AW122">
            <v>33</v>
          </cell>
          <cell r="AY122">
            <v>66.3</v>
          </cell>
          <cell r="BA122">
            <v>82.2</v>
          </cell>
          <cell r="BC122">
            <v>69</v>
          </cell>
          <cell r="BE122">
            <v>47.2</v>
          </cell>
          <cell r="BG122">
            <v>36.1</v>
          </cell>
        </row>
        <row r="123">
          <cell r="B123" t="str">
            <v>Mauritius</v>
          </cell>
          <cell r="C123" t="str">
            <v>-</v>
          </cell>
          <cell r="E123" t="str">
            <v>-</v>
          </cell>
          <cell r="G123" t="str">
            <v>-</v>
          </cell>
          <cell r="J123" t="str">
            <v>-</v>
          </cell>
          <cell r="L123" t="str">
            <v>-</v>
          </cell>
          <cell r="P123" t="str">
            <v>-</v>
          </cell>
          <cell r="T123" t="str">
            <v>-</v>
          </cell>
          <cell r="V123" t="str">
            <v>-</v>
          </cell>
          <cell r="X123" t="str">
            <v>-</v>
          </cell>
          <cell r="Z123" t="str">
            <v>-</v>
          </cell>
          <cell r="AC123" t="str">
            <v>-</v>
          </cell>
          <cell r="AE123" t="str">
            <v>-</v>
          </cell>
          <cell r="AG123" t="str">
            <v>-</v>
          </cell>
          <cell r="AI123" t="str">
            <v>-</v>
          </cell>
          <cell r="AK123" t="str">
            <v>-</v>
          </cell>
          <cell r="AM123" t="str">
            <v>-</v>
          </cell>
          <cell r="AO123" t="str">
            <v>-</v>
          </cell>
          <cell r="AQ123" t="str">
            <v>-</v>
          </cell>
          <cell r="AU123" t="str">
            <v>-</v>
          </cell>
          <cell r="AW123" t="str">
            <v>-</v>
          </cell>
          <cell r="AY123" t="str">
            <v>-</v>
          </cell>
          <cell r="BA123" t="str">
            <v>-</v>
          </cell>
          <cell r="BC123" t="str">
            <v>-</v>
          </cell>
          <cell r="BE123" t="str">
            <v>-</v>
          </cell>
          <cell r="BG123" t="str">
            <v>-</v>
          </cell>
        </row>
        <row r="124">
          <cell r="B124" t="str">
            <v>Mexico</v>
          </cell>
          <cell r="C124">
            <v>6</v>
          </cell>
          <cell r="E124">
            <v>3.4</v>
          </cell>
          <cell r="G124">
            <v>4.7</v>
          </cell>
          <cell r="I124" t="str">
            <v>ENTI 2019, UNICEF and ILO calculations</v>
          </cell>
          <cell r="J124">
            <v>3.6</v>
          </cell>
          <cell r="L124">
            <v>20.7</v>
          </cell>
          <cell r="N124" t="str">
            <v>2018</v>
          </cell>
          <cell r="O124" t="str">
            <v>ENADID 2018</v>
          </cell>
          <cell r="P124" t="str">
            <v>-</v>
          </cell>
          <cell r="T124">
            <v>89.2</v>
          </cell>
          <cell r="U124" t="str">
            <v>y</v>
          </cell>
          <cell r="V124">
            <v>97</v>
          </cell>
          <cell r="W124" t="str">
            <v>y</v>
          </cell>
          <cell r="X124">
            <v>97</v>
          </cell>
          <cell r="Y124" t="str">
            <v>y</v>
          </cell>
          <cell r="Z124">
            <v>97</v>
          </cell>
          <cell r="AA124" t="str">
            <v>y</v>
          </cell>
          <cell r="AB124" t="str">
            <v>INEGI. Population and Housing Census 2020</v>
          </cell>
          <cell r="AC124" t="str">
            <v>-</v>
          </cell>
          <cell r="AE124" t="str">
            <v>-</v>
          </cell>
          <cell r="AG124" t="str">
            <v>-</v>
          </cell>
          <cell r="AI124" t="str">
            <v>-</v>
          </cell>
          <cell r="AK124" t="str">
            <v>-</v>
          </cell>
          <cell r="AM124" t="str">
            <v>-</v>
          </cell>
          <cell r="AO124" t="str">
            <v>-</v>
          </cell>
          <cell r="AQ124" t="str">
            <v>-</v>
          </cell>
          <cell r="AU124" t="str">
            <v>-</v>
          </cell>
          <cell r="AW124" t="str">
            <v>-</v>
          </cell>
          <cell r="AY124" t="str">
            <v>-</v>
          </cell>
          <cell r="BA124" t="str">
            <v>-</v>
          </cell>
          <cell r="BC124" t="str">
            <v>-</v>
          </cell>
          <cell r="BE124" t="str">
            <v>-</v>
          </cell>
          <cell r="BG124" t="str">
            <v>-</v>
          </cell>
        </row>
        <row r="125">
          <cell r="B125" t="str">
            <v>Micronesia (Federated States of)</v>
          </cell>
          <cell r="C125" t="str">
            <v>-</v>
          </cell>
          <cell r="E125" t="str">
            <v>-</v>
          </cell>
          <cell r="G125" t="str">
            <v>-</v>
          </cell>
          <cell r="J125" t="str">
            <v>-</v>
          </cell>
          <cell r="L125" t="str">
            <v>-</v>
          </cell>
          <cell r="P125" t="str">
            <v>-</v>
          </cell>
          <cell r="T125" t="str">
            <v>-</v>
          </cell>
          <cell r="V125" t="str">
            <v>-</v>
          </cell>
          <cell r="X125" t="str">
            <v>-</v>
          </cell>
          <cell r="Z125" t="str">
            <v>-</v>
          </cell>
          <cell r="AC125" t="str">
            <v>-</v>
          </cell>
          <cell r="AE125" t="str">
            <v>-</v>
          </cell>
          <cell r="AG125" t="str">
            <v>-</v>
          </cell>
          <cell r="AI125" t="str">
            <v>-</v>
          </cell>
          <cell r="AK125" t="str">
            <v>-</v>
          </cell>
          <cell r="AM125" t="str">
            <v>-</v>
          </cell>
          <cell r="AO125" t="str">
            <v>-</v>
          </cell>
          <cell r="AQ125" t="str">
            <v>-</v>
          </cell>
          <cell r="AU125" t="str">
            <v>-</v>
          </cell>
          <cell r="AW125" t="str">
            <v>-</v>
          </cell>
          <cell r="AY125" t="str">
            <v>-</v>
          </cell>
          <cell r="BA125" t="str">
            <v>-</v>
          </cell>
          <cell r="BC125" t="str">
            <v>-</v>
          </cell>
          <cell r="BE125" t="str">
            <v>-</v>
          </cell>
          <cell r="BG125" t="str">
            <v>-</v>
          </cell>
        </row>
        <row r="126">
          <cell r="B126" t="str">
            <v>Monaco</v>
          </cell>
          <cell r="C126" t="str">
            <v>-</v>
          </cell>
          <cell r="E126" t="str">
            <v>-</v>
          </cell>
          <cell r="G126" t="str">
            <v>-</v>
          </cell>
          <cell r="J126" t="str">
            <v>-</v>
          </cell>
          <cell r="L126" t="str">
            <v>-</v>
          </cell>
          <cell r="P126" t="str">
            <v>-</v>
          </cell>
          <cell r="T126" t="str">
            <v>-</v>
          </cell>
          <cell r="V126">
            <v>100</v>
          </cell>
          <cell r="W126" t="str">
            <v>v</v>
          </cell>
          <cell r="X126">
            <v>100</v>
          </cell>
          <cell r="Y126" t="str">
            <v>v</v>
          </cell>
          <cell r="Z126">
            <v>100</v>
          </cell>
          <cell r="AA126" t="str">
            <v>v</v>
          </cell>
          <cell r="AB126" t="str">
            <v>UNSD Population and Vital Statistics Report, January 2021, latest update on 4 Jan 2022</v>
          </cell>
          <cell r="AC126" t="str">
            <v>-</v>
          </cell>
          <cell r="AE126" t="str">
            <v>-</v>
          </cell>
          <cell r="AG126" t="str">
            <v>-</v>
          </cell>
          <cell r="AI126" t="str">
            <v>-</v>
          </cell>
          <cell r="AK126" t="str">
            <v>-</v>
          </cell>
          <cell r="AM126" t="str">
            <v>-</v>
          </cell>
          <cell r="AO126" t="str">
            <v>-</v>
          </cell>
          <cell r="AQ126" t="str">
            <v>-</v>
          </cell>
          <cell r="AU126" t="str">
            <v>-</v>
          </cell>
          <cell r="AW126" t="str">
            <v>-</v>
          </cell>
          <cell r="AY126" t="str">
            <v>-</v>
          </cell>
          <cell r="BA126" t="str">
            <v>-</v>
          </cell>
          <cell r="BC126" t="str">
            <v>-</v>
          </cell>
          <cell r="BE126" t="str">
            <v>-</v>
          </cell>
          <cell r="BG126" t="str">
            <v>-</v>
          </cell>
        </row>
        <row r="127">
          <cell r="B127" t="str">
            <v>Mongolia</v>
          </cell>
          <cell r="C127">
            <v>14.7</v>
          </cell>
          <cell r="E127">
            <v>16.100000000000001</v>
          </cell>
          <cell r="G127">
            <v>13.2</v>
          </cell>
          <cell r="I127" t="str">
            <v>MICS 2018, UNICEF and ILO calculations</v>
          </cell>
          <cell r="J127">
            <v>0.9</v>
          </cell>
          <cell r="L127">
            <v>12</v>
          </cell>
          <cell r="N127" t="str">
            <v>2018</v>
          </cell>
          <cell r="O127" t="str">
            <v>MICS 2018</v>
          </cell>
          <cell r="P127">
            <v>2.1</v>
          </cell>
          <cell r="R127" t="str">
            <v>2018</v>
          </cell>
          <cell r="S127" t="str">
            <v>MICS 2018</v>
          </cell>
          <cell r="T127">
            <v>98.2</v>
          </cell>
          <cell r="U127"/>
          <cell r="V127">
            <v>99.6</v>
          </cell>
          <cell r="X127">
            <v>99.6</v>
          </cell>
          <cell r="Z127">
            <v>99.6</v>
          </cell>
          <cell r="AB127" t="str">
            <v>MICS 2018</v>
          </cell>
          <cell r="AC127" t="str">
            <v>-</v>
          </cell>
          <cell r="AE127" t="str">
            <v>-</v>
          </cell>
          <cell r="AG127" t="str">
            <v>-</v>
          </cell>
          <cell r="AI127" t="str">
            <v>-</v>
          </cell>
          <cell r="AK127" t="str">
            <v>-</v>
          </cell>
          <cell r="AM127" t="str">
            <v>-</v>
          </cell>
          <cell r="AO127" t="str">
            <v>-</v>
          </cell>
          <cell r="AQ127" t="str">
            <v>-</v>
          </cell>
          <cell r="AU127" t="str">
            <v>-</v>
          </cell>
          <cell r="AW127" t="str">
            <v>-</v>
          </cell>
          <cell r="AY127" t="str">
            <v>-</v>
          </cell>
          <cell r="BA127" t="str">
            <v>-</v>
          </cell>
          <cell r="BC127" t="str">
            <v>-</v>
          </cell>
          <cell r="BE127" t="str">
            <v>-</v>
          </cell>
          <cell r="BG127" t="str">
            <v>-</v>
          </cell>
        </row>
        <row r="128">
          <cell r="B128" t="str">
            <v>Montenegro</v>
          </cell>
          <cell r="C128">
            <v>7.7</v>
          </cell>
          <cell r="E128">
            <v>8.5</v>
          </cell>
          <cell r="G128">
            <v>7</v>
          </cell>
          <cell r="I128" t="str">
            <v>MICS 2018, UNICEF and ILO calculations</v>
          </cell>
          <cell r="J128">
            <v>1.9</v>
          </cell>
          <cell r="L128">
            <v>5.8</v>
          </cell>
          <cell r="N128" t="str">
            <v>2018</v>
          </cell>
          <cell r="O128" t="str">
            <v>MICS 2018</v>
          </cell>
          <cell r="P128">
            <v>3.2</v>
          </cell>
          <cell r="R128" t="str">
            <v>2018</v>
          </cell>
          <cell r="S128" t="str">
            <v>MICS 2018</v>
          </cell>
          <cell r="T128">
            <v>97.7</v>
          </cell>
          <cell r="U128"/>
          <cell r="V128">
            <v>99.4</v>
          </cell>
          <cell r="X128">
            <v>99.6</v>
          </cell>
          <cell r="Z128">
            <v>99.1</v>
          </cell>
          <cell r="AB128" t="str">
            <v>MICS 2013</v>
          </cell>
          <cell r="AC128" t="str">
            <v>-</v>
          </cell>
          <cell r="AE128" t="str">
            <v>-</v>
          </cell>
          <cell r="AG128" t="str">
            <v>-</v>
          </cell>
          <cell r="AI128" t="str">
            <v>-</v>
          </cell>
          <cell r="AK128" t="str">
            <v>-</v>
          </cell>
          <cell r="AM128" t="str">
            <v>-</v>
          </cell>
          <cell r="AO128" t="str">
            <v>-</v>
          </cell>
          <cell r="AQ128" t="str">
            <v>-</v>
          </cell>
          <cell r="AU128" t="str">
            <v>-</v>
          </cell>
          <cell r="AW128" t="str">
            <v>-</v>
          </cell>
          <cell r="AY128" t="str">
            <v>-</v>
          </cell>
          <cell r="BA128" t="str">
            <v>-</v>
          </cell>
          <cell r="BC128" t="str">
            <v>-</v>
          </cell>
          <cell r="BE128" t="str">
            <v>-</v>
          </cell>
          <cell r="BG128" t="str">
            <v>-</v>
          </cell>
        </row>
        <row r="129">
          <cell r="B129" t="str">
            <v>Montserrat</v>
          </cell>
          <cell r="C129" t="str">
            <v>-</v>
          </cell>
          <cell r="E129" t="str">
            <v>-</v>
          </cell>
          <cell r="G129" t="str">
            <v>-</v>
          </cell>
          <cell r="J129" t="str">
            <v>-</v>
          </cell>
          <cell r="L129" t="str">
            <v>-</v>
          </cell>
          <cell r="P129" t="str">
            <v>-</v>
          </cell>
          <cell r="T129" t="str">
            <v>-</v>
          </cell>
          <cell r="V129">
            <v>100</v>
          </cell>
          <cell r="W129" t="str">
            <v>y</v>
          </cell>
          <cell r="X129">
            <v>100</v>
          </cell>
          <cell r="Y129" t="str">
            <v>y</v>
          </cell>
          <cell r="Z129">
            <v>100</v>
          </cell>
          <cell r="AA129" t="str">
            <v>y</v>
          </cell>
          <cell r="AB129" t="str">
            <v>National Civil Authority, Registry Department, 2017</v>
          </cell>
          <cell r="AC129" t="str">
            <v>-</v>
          </cell>
          <cell r="AE129" t="str">
            <v>-</v>
          </cell>
          <cell r="AG129" t="str">
            <v>-</v>
          </cell>
          <cell r="AI129" t="str">
            <v>-</v>
          </cell>
          <cell r="AK129" t="str">
            <v>-</v>
          </cell>
          <cell r="AM129" t="str">
            <v>-</v>
          </cell>
          <cell r="AO129" t="str">
            <v>-</v>
          </cell>
          <cell r="AQ129" t="str">
            <v>-</v>
          </cell>
          <cell r="AU129" t="str">
            <v>-</v>
          </cell>
          <cell r="AW129" t="str">
            <v>-</v>
          </cell>
          <cell r="AY129" t="str">
            <v>-</v>
          </cell>
          <cell r="BA129" t="str">
            <v>-</v>
          </cell>
          <cell r="BC129" t="str">
            <v>-</v>
          </cell>
          <cell r="BE129" t="str">
            <v>-</v>
          </cell>
          <cell r="BG129" t="str">
            <v>-</v>
          </cell>
        </row>
        <row r="130">
          <cell r="B130" t="str">
            <v>Morocco</v>
          </cell>
          <cell r="C130" t="str">
            <v>-</v>
          </cell>
          <cell r="E130" t="str">
            <v>-</v>
          </cell>
          <cell r="G130" t="str">
            <v>-</v>
          </cell>
          <cell r="J130">
            <v>0.5</v>
          </cell>
          <cell r="L130">
            <v>13.7</v>
          </cell>
          <cell r="N130" t="str">
            <v>2018</v>
          </cell>
          <cell r="O130" t="str">
            <v>ENSPF 2018</v>
          </cell>
          <cell r="P130" t="str">
            <v>-</v>
          </cell>
          <cell r="T130" t="str">
            <v>-</v>
          </cell>
          <cell r="V130">
            <v>96.9</v>
          </cell>
          <cell r="W130" t="str">
            <v>y</v>
          </cell>
          <cell r="X130">
            <v>96.8</v>
          </cell>
          <cell r="Y130" t="str">
            <v>y</v>
          </cell>
          <cell r="Z130">
            <v>97</v>
          </cell>
          <cell r="AA130" t="str">
            <v>y</v>
          </cell>
          <cell r="AB130" t="str">
            <v>ENPSF 2018</v>
          </cell>
          <cell r="AC130" t="str">
            <v>-</v>
          </cell>
          <cell r="AE130" t="str">
            <v>-</v>
          </cell>
          <cell r="AG130" t="str">
            <v>-</v>
          </cell>
          <cell r="AI130" t="str">
            <v>-</v>
          </cell>
          <cell r="AK130" t="str">
            <v>-</v>
          </cell>
          <cell r="AM130" t="str">
            <v>-</v>
          </cell>
          <cell r="AO130" t="str">
            <v>-</v>
          </cell>
          <cell r="AQ130" t="str">
            <v>-</v>
          </cell>
          <cell r="AU130" t="str">
            <v>-</v>
          </cell>
          <cell r="AW130" t="str">
            <v>-</v>
          </cell>
          <cell r="AY130" t="str">
            <v>-</v>
          </cell>
          <cell r="BA130" t="str">
            <v>-</v>
          </cell>
          <cell r="BC130" t="str">
            <v>-</v>
          </cell>
          <cell r="BE130" t="str">
            <v>-</v>
          </cell>
          <cell r="BG130" t="str">
            <v>-</v>
          </cell>
        </row>
        <row r="131">
          <cell r="B131" t="str">
            <v>Mozambique</v>
          </cell>
          <cell r="C131" t="str">
            <v>-</v>
          </cell>
          <cell r="E131" t="str">
            <v>-</v>
          </cell>
          <cell r="G131" t="str">
            <v>-</v>
          </cell>
          <cell r="J131">
            <v>16.8</v>
          </cell>
          <cell r="L131">
            <v>52.9</v>
          </cell>
          <cell r="N131" t="str">
            <v>2015</v>
          </cell>
          <cell r="O131" t="str">
            <v>AIS 2015</v>
          </cell>
          <cell r="P131">
            <v>9.6999999999999993</v>
          </cell>
          <cell r="R131" t="str">
            <v>2015</v>
          </cell>
          <cell r="S131" t="str">
            <v>AIS 2015</v>
          </cell>
          <cell r="T131">
            <v>46.3</v>
          </cell>
          <cell r="U131"/>
          <cell r="V131">
            <v>55</v>
          </cell>
          <cell r="X131">
            <v>53.9</v>
          </cell>
          <cell r="Z131">
            <v>56.1</v>
          </cell>
          <cell r="AB131" t="str">
            <v>AIS 2015</v>
          </cell>
          <cell r="AC131" t="str">
            <v>-</v>
          </cell>
          <cell r="AE131" t="str">
            <v>-</v>
          </cell>
          <cell r="AG131" t="str">
            <v>-</v>
          </cell>
          <cell r="AI131" t="str">
            <v>-</v>
          </cell>
          <cell r="AK131" t="str">
            <v>-</v>
          </cell>
          <cell r="AM131" t="str">
            <v>-</v>
          </cell>
          <cell r="AO131" t="str">
            <v>-</v>
          </cell>
          <cell r="AQ131" t="str">
            <v>-</v>
          </cell>
          <cell r="AU131" t="str">
            <v>-</v>
          </cell>
          <cell r="AW131" t="str">
            <v>-</v>
          </cell>
          <cell r="AY131" t="str">
            <v>-</v>
          </cell>
          <cell r="BA131" t="str">
            <v>-</v>
          </cell>
          <cell r="BC131" t="str">
            <v>-</v>
          </cell>
          <cell r="BE131" t="str">
            <v>-</v>
          </cell>
          <cell r="BG131" t="str">
            <v>-</v>
          </cell>
        </row>
        <row r="132">
          <cell r="B132" t="str">
            <v>Myanmar</v>
          </cell>
          <cell r="C132">
            <v>9.9</v>
          </cell>
          <cell r="D132" t="str">
            <v>y</v>
          </cell>
          <cell r="E132">
            <v>10.199999999999999</v>
          </cell>
          <cell r="F132" t="str">
            <v>y</v>
          </cell>
          <cell r="G132">
            <v>9.6999999999999993</v>
          </cell>
          <cell r="H132" t="str">
            <v>y</v>
          </cell>
          <cell r="I132" t="str">
            <v>LFS 2015, UNICEF and ILO calculations</v>
          </cell>
          <cell r="J132">
            <v>1.9</v>
          </cell>
          <cell r="L132">
            <v>16</v>
          </cell>
          <cell r="N132" t="str">
            <v>2015-16</v>
          </cell>
          <cell r="O132" t="str">
            <v>DHS 2015-16</v>
          </cell>
          <cell r="P132">
            <v>5</v>
          </cell>
          <cell r="R132" t="str">
            <v>2015-16</v>
          </cell>
          <cell r="S132" t="str">
            <v>DHS 2015-16</v>
          </cell>
          <cell r="T132">
            <v>77.5</v>
          </cell>
          <cell r="U132"/>
          <cell r="V132">
            <v>81.3</v>
          </cell>
          <cell r="X132">
            <v>81.900000000000006</v>
          </cell>
          <cell r="Z132">
            <v>80.599999999999994</v>
          </cell>
          <cell r="AB132" t="str">
            <v>DHS 2015-16</v>
          </cell>
          <cell r="AC132" t="str">
            <v>-</v>
          </cell>
          <cell r="AE132" t="str">
            <v>-</v>
          </cell>
          <cell r="AG132" t="str">
            <v>-</v>
          </cell>
          <cell r="AI132" t="str">
            <v>-</v>
          </cell>
          <cell r="AK132" t="str">
            <v>-</v>
          </cell>
          <cell r="AM132" t="str">
            <v>-</v>
          </cell>
          <cell r="AO132" t="str">
            <v>-</v>
          </cell>
          <cell r="AQ132" t="str">
            <v>-</v>
          </cell>
          <cell r="AU132" t="str">
            <v>-</v>
          </cell>
          <cell r="AW132" t="str">
            <v>-</v>
          </cell>
          <cell r="AY132" t="str">
            <v>-</v>
          </cell>
          <cell r="BA132" t="str">
            <v>-</v>
          </cell>
          <cell r="BC132" t="str">
            <v>-</v>
          </cell>
          <cell r="BE132" t="str">
            <v>-</v>
          </cell>
          <cell r="BG132" t="str">
            <v>-</v>
          </cell>
        </row>
        <row r="133">
          <cell r="B133" t="str">
            <v>Namibia</v>
          </cell>
          <cell r="C133" t="str">
            <v>-</v>
          </cell>
          <cell r="E133" t="str">
            <v>-</v>
          </cell>
          <cell r="G133" t="str">
            <v>-</v>
          </cell>
          <cell r="J133">
            <v>1.6</v>
          </cell>
          <cell r="K133" t="str">
            <v>x</v>
          </cell>
          <cell r="L133">
            <v>6.9</v>
          </cell>
          <cell r="M133" t="str">
            <v>x</v>
          </cell>
          <cell r="N133" t="str">
            <v>2013</v>
          </cell>
          <cell r="O133" t="str">
            <v>DHS 2013</v>
          </cell>
          <cell r="P133">
            <v>1.4</v>
          </cell>
          <cell r="Q133" t="str">
            <v>x</v>
          </cell>
          <cell r="R133" t="str">
            <v>2013</v>
          </cell>
          <cell r="S133" t="str">
            <v>DHS 2013</v>
          </cell>
          <cell r="T133">
            <v>64.8</v>
          </cell>
          <cell r="U133" t="str">
            <v>y</v>
          </cell>
          <cell r="V133">
            <v>78.099999999999994</v>
          </cell>
          <cell r="W133" t="str">
            <v>y</v>
          </cell>
          <cell r="X133" t="str">
            <v>-</v>
          </cell>
          <cell r="Z133" t="str">
            <v>-</v>
          </cell>
          <cell r="AB133" t="str">
            <v>Intercensal Survey 2016</v>
          </cell>
          <cell r="AC133" t="str">
            <v>-</v>
          </cell>
          <cell r="AE133" t="str">
            <v>-</v>
          </cell>
          <cell r="AG133" t="str">
            <v>-</v>
          </cell>
          <cell r="AI133" t="str">
            <v>-</v>
          </cell>
          <cell r="AK133" t="str">
            <v>-</v>
          </cell>
          <cell r="AM133" t="str">
            <v>-</v>
          </cell>
          <cell r="AO133" t="str">
            <v>-</v>
          </cell>
          <cell r="AQ133" t="str">
            <v>-</v>
          </cell>
          <cell r="AU133" t="str">
            <v>-</v>
          </cell>
          <cell r="AW133" t="str">
            <v>-</v>
          </cell>
          <cell r="AY133" t="str">
            <v>-</v>
          </cell>
          <cell r="BA133" t="str">
            <v>-</v>
          </cell>
          <cell r="BC133" t="str">
            <v>-</v>
          </cell>
          <cell r="BE133" t="str">
            <v>-</v>
          </cell>
          <cell r="BG133" t="str">
            <v>-</v>
          </cell>
        </row>
        <row r="134">
          <cell r="B134" t="str">
            <v>Nauru</v>
          </cell>
          <cell r="C134" t="str">
            <v>-</v>
          </cell>
          <cell r="E134" t="str">
            <v>-</v>
          </cell>
          <cell r="G134" t="str">
            <v>-</v>
          </cell>
          <cell r="J134">
            <v>1.9</v>
          </cell>
          <cell r="K134" t="str">
            <v>x</v>
          </cell>
          <cell r="L134">
            <v>26.8</v>
          </cell>
          <cell r="M134" t="str">
            <v>x</v>
          </cell>
          <cell r="N134" t="str">
            <v>2007</v>
          </cell>
          <cell r="O134" t="str">
            <v>DHS 2007</v>
          </cell>
          <cell r="P134">
            <v>12.3</v>
          </cell>
          <cell r="Q134" t="str">
            <v>x</v>
          </cell>
          <cell r="R134" t="str">
            <v>2007</v>
          </cell>
          <cell r="S134" t="str">
            <v>DHS 2007</v>
          </cell>
          <cell r="T134" t="str">
            <v>-</v>
          </cell>
          <cell r="U134"/>
          <cell r="V134">
            <v>95.9</v>
          </cell>
          <cell r="X134" t="str">
            <v>-</v>
          </cell>
          <cell r="Z134" t="str">
            <v>-</v>
          </cell>
          <cell r="AB134" t="str">
            <v>Vital statistics 2013</v>
          </cell>
          <cell r="AC134" t="str">
            <v>-</v>
          </cell>
          <cell r="AE134" t="str">
            <v>-</v>
          </cell>
          <cell r="AG134" t="str">
            <v>-</v>
          </cell>
          <cell r="AI134" t="str">
            <v>-</v>
          </cell>
          <cell r="AK134" t="str">
            <v>-</v>
          </cell>
          <cell r="AM134" t="str">
            <v>-</v>
          </cell>
          <cell r="AO134" t="str">
            <v>-</v>
          </cell>
          <cell r="AQ134" t="str">
            <v>-</v>
          </cell>
          <cell r="AU134" t="str">
            <v>-</v>
          </cell>
          <cell r="AW134" t="str">
            <v>-</v>
          </cell>
          <cell r="AY134" t="str">
            <v>-</v>
          </cell>
          <cell r="BA134" t="str">
            <v>-</v>
          </cell>
          <cell r="BC134" t="str">
            <v>-</v>
          </cell>
          <cell r="BE134" t="str">
            <v>-</v>
          </cell>
          <cell r="BG134" t="str">
            <v>-</v>
          </cell>
        </row>
        <row r="135">
          <cell r="B135" t="str">
            <v>Nepal</v>
          </cell>
          <cell r="C135">
            <v>21.7</v>
          </cell>
          <cell r="E135">
            <v>20.3</v>
          </cell>
          <cell r="G135">
            <v>23.1</v>
          </cell>
          <cell r="I135" t="str">
            <v>MICS 2014, UNICEF and ILO calculations</v>
          </cell>
          <cell r="J135">
            <v>7.9</v>
          </cell>
          <cell r="L135">
            <v>32.799999999999997</v>
          </cell>
          <cell r="N135" t="str">
            <v>2019</v>
          </cell>
          <cell r="O135" t="str">
            <v>MICS 2019</v>
          </cell>
          <cell r="P135">
            <v>9</v>
          </cell>
          <cell r="R135" t="str">
            <v>2019</v>
          </cell>
          <cell r="S135" t="str">
            <v>MICS 2019</v>
          </cell>
          <cell r="T135">
            <v>59.5</v>
          </cell>
          <cell r="U135"/>
          <cell r="V135">
            <v>77.2</v>
          </cell>
          <cell r="X135">
            <v>76.3</v>
          </cell>
          <cell r="Z135">
            <v>78.3</v>
          </cell>
          <cell r="AB135" t="str">
            <v>MICS 2019</v>
          </cell>
          <cell r="AC135" t="str">
            <v>-</v>
          </cell>
          <cell r="AE135" t="str">
            <v>-</v>
          </cell>
          <cell r="AG135" t="str">
            <v>-</v>
          </cell>
          <cell r="AI135" t="str">
            <v>-</v>
          </cell>
          <cell r="AK135" t="str">
            <v>-</v>
          </cell>
          <cell r="AM135" t="str">
            <v>-</v>
          </cell>
          <cell r="AO135" t="str">
            <v>-</v>
          </cell>
          <cell r="AQ135" t="str">
            <v>-</v>
          </cell>
          <cell r="AU135" t="str">
            <v>-</v>
          </cell>
          <cell r="AW135" t="str">
            <v>-</v>
          </cell>
          <cell r="AY135" t="str">
            <v>-</v>
          </cell>
          <cell r="BA135" t="str">
            <v>-</v>
          </cell>
          <cell r="BC135" t="str">
            <v>-</v>
          </cell>
          <cell r="BE135" t="str">
            <v>-</v>
          </cell>
          <cell r="BG135" t="str">
            <v>-</v>
          </cell>
        </row>
        <row r="136">
          <cell r="B136" t="str">
            <v>Netherlands</v>
          </cell>
          <cell r="C136" t="str">
            <v>-</v>
          </cell>
          <cell r="E136" t="str">
            <v>-</v>
          </cell>
          <cell r="G136" t="str">
            <v>-</v>
          </cell>
          <cell r="J136" t="str">
            <v>-</v>
          </cell>
          <cell r="L136" t="str">
            <v>-</v>
          </cell>
          <cell r="P136" t="str">
            <v>-</v>
          </cell>
          <cell r="T136" t="str">
            <v>-</v>
          </cell>
          <cell r="V136">
            <v>100</v>
          </cell>
          <cell r="W136" t="str">
            <v>v</v>
          </cell>
          <cell r="X136">
            <v>100</v>
          </cell>
          <cell r="Y136" t="str">
            <v>v</v>
          </cell>
          <cell r="Z136">
            <v>100</v>
          </cell>
          <cell r="AA136" t="str">
            <v>v</v>
          </cell>
          <cell r="AB136" t="str">
            <v>UNSD Population and Vital Statistics Report, January 2021, latest update on 4 Jan 2022</v>
          </cell>
          <cell r="AC136" t="str">
            <v>-</v>
          </cell>
          <cell r="AE136" t="str">
            <v>-</v>
          </cell>
          <cell r="AG136" t="str">
            <v>-</v>
          </cell>
          <cell r="AI136" t="str">
            <v>-</v>
          </cell>
          <cell r="AK136" t="str">
            <v>-</v>
          </cell>
          <cell r="AM136" t="str">
            <v>-</v>
          </cell>
          <cell r="AO136" t="str">
            <v>-</v>
          </cell>
          <cell r="AQ136" t="str">
            <v>-</v>
          </cell>
          <cell r="AU136" t="str">
            <v>-</v>
          </cell>
          <cell r="AW136" t="str">
            <v>-</v>
          </cell>
          <cell r="AY136" t="str">
            <v>-</v>
          </cell>
          <cell r="BA136" t="str">
            <v>-</v>
          </cell>
          <cell r="BC136" t="str">
            <v>-</v>
          </cell>
          <cell r="BE136" t="str">
            <v>-</v>
          </cell>
          <cell r="BG136" t="str">
            <v>-</v>
          </cell>
        </row>
        <row r="137">
          <cell r="B137" t="str">
            <v>New Zealand</v>
          </cell>
          <cell r="C137" t="str">
            <v>-</v>
          </cell>
          <cell r="E137" t="str">
            <v>-</v>
          </cell>
          <cell r="G137" t="str">
            <v>-</v>
          </cell>
          <cell r="J137" t="str">
            <v>-</v>
          </cell>
          <cell r="L137" t="str">
            <v>-</v>
          </cell>
          <cell r="P137" t="str">
            <v>-</v>
          </cell>
          <cell r="T137" t="str">
            <v>-</v>
          </cell>
          <cell r="V137">
            <v>100</v>
          </cell>
          <cell r="W137" t="str">
            <v>v</v>
          </cell>
          <cell r="X137">
            <v>100</v>
          </cell>
          <cell r="Y137" t="str">
            <v>v</v>
          </cell>
          <cell r="Z137">
            <v>100</v>
          </cell>
          <cell r="AA137" t="str">
            <v>v</v>
          </cell>
          <cell r="AB137" t="str">
            <v>UNSD Population and Vital Statistics Report, January 2021, latest update on 4 Jan 2022</v>
          </cell>
          <cell r="AC137" t="str">
            <v>-</v>
          </cell>
          <cell r="AE137" t="str">
            <v>-</v>
          </cell>
          <cell r="AG137" t="str">
            <v>-</v>
          </cell>
          <cell r="AI137" t="str">
            <v>-</v>
          </cell>
          <cell r="AK137" t="str">
            <v>-</v>
          </cell>
          <cell r="AM137" t="str">
            <v>-</v>
          </cell>
          <cell r="AO137" t="str">
            <v>-</v>
          </cell>
          <cell r="AQ137" t="str">
            <v>-</v>
          </cell>
          <cell r="AU137" t="str">
            <v>-</v>
          </cell>
          <cell r="AW137" t="str">
            <v>-</v>
          </cell>
          <cell r="AY137" t="str">
            <v>-</v>
          </cell>
          <cell r="BA137" t="str">
            <v>-</v>
          </cell>
          <cell r="BC137" t="str">
            <v>-</v>
          </cell>
          <cell r="BE137" t="str">
            <v>-</v>
          </cell>
          <cell r="BG137" t="str">
            <v>-</v>
          </cell>
        </row>
        <row r="138">
          <cell r="B138" t="str">
            <v>Nicaragua</v>
          </cell>
          <cell r="C138" t="str">
            <v>-</v>
          </cell>
          <cell r="E138" t="str">
            <v>-</v>
          </cell>
          <cell r="G138" t="str">
            <v>-</v>
          </cell>
          <cell r="J138">
            <v>9.6999999999999993</v>
          </cell>
          <cell r="K138" t="str">
            <v>x</v>
          </cell>
          <cell r="L138">
            <v>35.200000000000003</v>
          </cell>
          <cell r="M138" t="str">
            <v>x</v>
          </cell>
          <cell r="N138" t="str">
            <v>2011-12</v>
          </cell>
          <cell r="O138" t="str">
            <v>ENDESA 2011-12</v>
          </cell>
          <cell r="P138">
            <v>19.399999999999999</v>
          </cell>
          <cell r="Q138" t="str">
            <v>x</v>
          </cell>
          <cell r="R138" t="str">
            <v>2012</v>
          </cell>
          <cell r="S138" t="str">
            <v>ENDESA 2011-12</v>
          </cell>
          <cell r="T138" t="str">
            <v>-</v>
          </cell>
          <cell r="U138"/>
          <cell r="V138">
            <v>84.7</v>
          </cell>
          <cell r="X138" t="str">
            <v>-</v>
          </cell>
          <cell r="Z138" t="str">
            <v>-</v>
          </cell>
          <cell r="AB138" t="str">
            <v>ENDESA 2011/12</v>
          </cell>
          <cell r="AC138" t="str">
            <v>-</v>
          </cell>
          <cell r="AE138" t="str">
            <v>-</v>
          </cell>
          <cell r="AG138" t="str">
            <v>-</v>
          </cell>
          <cell r="AI138" t="str">
            <v>-</v>
          </cell>
          <cell r="AK138" t="str">
            <v>-</v>
          </cell>
          <cell r="AM138" t="str">
            <v>-</v>
          </cell>
          <cell r="AO138" t="str">
            <v>-</v>
          </cell>
          <cell r="AQ138" t="str">
            <v>-</v>
          </cell>
          <cell r="AU138" t="str">
            <v>-</v>
          </cell>
          <cell r="AW138" t="str">
            <v>-</v>
          </cell>
          <cell r="AY138" t="str">
            <v>-</v>
          </cell>
          <cell r="BA138" t="str">
            <v>-</v>
          </cell>
          <cell r="BC138" t="str">
            <v>-</v>
          </cell>
          <cell r="BE138" t="str">
            <v>-</v>
          </cell>
          <cell r="BG138" t="str">
            <v>-</v>
          </cell>
        </row>
        <row r="139">
          <cell r="B139" t="str">
            <v>Niger</v>
          </cell>
          <cell r="C139">
            <v>34.4</v>
          </cell>
          <cell r="D139" t="str">
            <v>x</v>
          </cell>
          <cell r="E139">
            <v>34.1</v>
          </cell>
          <cell r="F139" t="str">
            <v>x</v>
          </cell>
          <cell r="G139">
            <v>34.5</v>
          </cell>
          <cell r="H139" t="str">
            <v>x</v>
          </cell>
          <cell r="I139" t="str">
            <v>DHS 2012, UNICEF and ILO calculations</v>
          </cell>
          <cell r="J139">
            <v>28</v>
          </cell>
          <cell r="K139" t="str">
            <v>x</v>
          </cell>
          <cell r="L139">
            <v>76.3</v>
          </cell>
          <cell r="M139" t="str">
            <v>x</v>
          </cell>
          <cell r="N139" t="str">
            <v>2012</v>
          </cell>
          <cell r="O139" t="str">
            <v>DHS 2012</v>
          </cell>
          <cell r="P139">
            <v>5.7</v>
          </cell>
          <cell r="Q139" t="str">
            <v>x</v>
          </cell>
          <cell r="R139" t="str">
            <v>2012</v>
          </cell>
          <cell r="S139" t="str">
            <v>DHS 2012</v>
          </cell>
          <cell r="T139">
            <v>66.599999999999994</v>
          </cell>
          <cell r="U139"/>
          <cell r="V139">
            <v>63.9</v>
          </cell>
          <cell r="X139">
            <v>65.400000000000006</v>
          </cell>
          <cell r="Z139">
            <v>62.2</v>
          </cell>
          <cell r="AB139" t="str">
            <v>DHS 2012</v>
          </cell>
          <cell r="AC139">
            <v>2</v>
          </cell>
          <cell r="AE139">
            <v>1.2</v>
          </cell>
          <cell r="AG139">
            <v>2.1</v>
          </cell>
          <cell r="AI139">
            <v>1.7</v>
          </cell>
          <cell r="AK139">
            <v>1.7</v>
          </cell>
          <cell r="AM139">
            <v>2.4</v>
          </cell>
          <cell r="AO139">
            <v>3</v>
          </cell>
          <cell r="AQ139">
            <v>1</v>
          </cell>
          <cell r="AS139" t="str">
            <v>2012</v>
          </cell>
          <cell r="AT139" t="str">
            <v>DHS/MICS 2012</v>
          </cell>
          <cell r="AU139" t="str">
            <v>-</v>
          </cell>
          <cell r="AW139" t="str">
            <v>-</v>
          </cell>
          <cell r="AY139" t="str">
            <v>-</v>
          </cell>
          <cell r="BA139" t="str">
            <v>-</v>
          </cell>
          <cell r="BC139" t="str">
            <v>-</v>
          </cell>
          <cell r="BE139" t="str">
            <v>-</v>
          </cell>
          <cell r="BG139" t="str">
            <v>-</v>
          </cell>
        </row>
        <row r="140">
          <cell r="B140" t="str">
            <v>Nigeria</v>
          </cell>
          <cell r="C140">
            <v>31.5</v>
          </cell>
          <cell r="E140">
            <v>32.299999999999997</v>
          </cell>
          <cell r="G140">
            <v>30.7</v>
          </cell>
          <cell r="I140" t="str">
            <v>MICS 2016-17, UNICEF and ILO calculations</v>
          </cell>
          <cell r="J140">
            <v>15.7</v>
          </cell>
          <cell r="L140">
            <v>43.4</v>
          </cell>
          <cell r="N140" t="str">
            <v>2018</v>
          </cell>
          <cell r="O140" t="str">
            <v>DHS 2018</v>
          </cell>
          <cell r="P140">
            <v>3.2</v>
          </cell>
          <cell r="R140" t="str">
            <v>2018</v>
          </cell>
          <cell r="S140" t="str">
            <v>DHS 2018</v>
          </cell>
          <cell r="T140">
            <v>35.299999999999997</v>
          </cell>
          <cell r="U140"/>
          <cell r="V140">
            <v>42.6</v>
          </cell>
          <cell r="X140">
            <v>43.4</v>
          </cell>
          <cell r="Z140">
            <v>41.7</v>
          </cell>
          <cell r="AB140" t="str">
            <v>DHS 2018</v>
          </cell>
          <cell r="AC140">
            <v>19.5</v>
          </cell>
          <cell r="AE140">
            <v>24.2</v>
          </cell>
          <cell r="AG140">
            <v>15.6</v>
          </cell>
          <cell r="AI140">
            <v>16.399999999999999</v>
          </cell>
          <cell r="AK140">
            <v>17.8</v>
          </cell>
          <cell r="AM140">
            <v>20</v>
          </cell>
          <cell r="AO140">
            <v>22.6</v>
          </cell>
          <cell r="AQ140">
            <v>20</v>
          </cell>
          <cell r="AS140" t="str">
            <v>2018</v>
          </cell>
          <cell r="AT140" t="str">
            <v>DHS 2018</v>
          </cell>
          <cell r="AU140">
            <v>19.2</v>
          </cell>
          <cell r="AW140">
            <v>16.3</v>
          </cell>
          <cell r="AY140">
            <v>21.1</v>
          </cell>
          <cell r="BA140">
            <v>26.6</v>
          </cell>
          <cell r="BC140">
            <v>20.8</v>
          </cell>
          <cell r="BE140">
            <v>18.8</v>
          </cell>
          <cell r="BG140">
            <v>16.399999999999999</v>
          </cell>
        </row>
        <row r="141">
          <cell r="B141" t="str">
            <v>Niue</v>
          </cell>
          <cell r="C141" t="str">
            <v>-</v>
          </cell>
          <cell r="E141" t="str">
            <v>-</v>
          </cell>
          <cell r="G141" t="str">
            <v>-</v>
          </cell>
          <cell r="J141" t="str">
            <v>-</v>
          </cell>
          <cell r="L141" t="str">
            <v>-</v>
          </cell>
          <cell r="P141" t="str">
            <v>-</v>
          </cell>
          <cell r="T141" t="str">
            <v>-</v>
          </cell>
          <cell r="V141" t="str">
            <v>-</v>
          </cell>
          <cell r="X141" t="str">
            <v>-</v>
          </cell>
          <cell r="Z141" t="str">
            <v>-</v>
          </cell>
          <cell r="AC141" t="str">
            <v>-</v>
          </cell>
          <cell r="AE141" t="str">
            <v>-</v>
          </cell>
          <cell r="AG141" t="str">
            <v>-</v>
          </cell>
          <cell r="AI141" t="str">
            <v>-</v>
          </cell>
          <cell r="AK141" t="str">
            <v>-</v>
          </cell>
          <cell r="AM141" t="str">
            <v>-</v>
          </cell>
          <cell r="AO141" t="str">
            <v>-</v>
          </cell>
          <cell r="AQ141" t="str">
            <v>-</v>
          </cell>
          <cell r="AU141" t="str">
            <v>-</v>
          </cell>
          <cell r="AW141" t="str">
            <v>-</v>
          </cell>
          <cell r="AY141" t="str">
            <v>-</v>
          </cell>
          <cell r="BA141" t="str">
            <v>-</v>
          </cell>
          <cell r="BC141" t="str">
            <v>-</v>
          </cell>
          <cell r="BE141" t="str">
            <v>-</v>
          </cell>
          <cell r="BG141" t="str">
            <v>-</v>
          </cell>
        </row>
        <row r="142">
          <cell r="B142" t="str">
            <v>North Macedonia</v>
          </cell>
          <cell r="C142">
            <v>2.9</v>
          </cell>
          <cell r="E142">
            <v>3.7</v>
          </cell>
          <cell r="G142">
            <v>2.1</v>
          </cell>
          <cell r="I142" t="str">
            <v>MICS 2018-19, UNICEF and ILO calculations</v>
          </cell>
          <cell r="J142">
            <v>0.3</v>
          </cell>
          <cell r="L142">
            <v>7.5</v>
          </cell>
          <cell r="N142" t="str">
            <v>2018-19</v>
          </cell>
          <cell r="O142" t="str">
            <v>MICS 2018-19</v>
          </cell>
          <cell r="P142" t="str">
            <v>-</v>
          </cell>
          <cell r="T142">
            <v>99</v>
          </cell>
          <cell r="V142">
            <v>99.8</v>
          </cell>
          <cell r="X142">
            <v>99.7</v>
          </cell>
          <cell r="Z142">
            <v>100</v>
          </cell>
          <cell r="AB142" t="str">
            <v>MICS 2018-19</v>
          </cell>
          <cell r="AC142" t="str">
            <v>-</v>
          </cell>
          <cell r="AE142" t="str">
            <v>-</v>
          </cell>
          <cell r="AG142" t="str">
            <v>-</v>
          </cell>
          <cell r="AI142" t="str">
            <v>-</v>
          </cell>
          <cell r="AK142" t="str">
            <v>-</v>
          </cell>
          <cell r="AM142" t="str">
            <v>-</v>
          </cell>
          <cell r="AO142" t="str">
            <v>-</v>
          </cell>
          <cell r="AQ142" t="str">
            <v>-</v>
          </cell>
          <cell r="AU142" t="str">
            <v>-</v>
          </cell>
          <cell r="AW142" t="str">
            <v>-</v>
          </cell>
          <cell r="AY142" t="str">
            <v>-</v>
          </cell>
          <cell r="BA142" t="str">
            <v>-</v>
          </cell>
          <cell r="BC142" t="str">
            <v>-</v>
          </cell>
          <cell r="BE142" t="str">
            <v>-</v>
          </cell>
          <cell r="BG142" t="str">
            <v>-</v>
          </cell>
        </row>
        <row r="143">
          <cell r="B143" t="str">
            <v>Norway</v>
          </cell>
          <cell r="C143" t="str">
            <v>-</v>
          </cell>
          <cell r="E143" t="str">
            <v>-</v>
          </cell>
          <cell r="G143" t="str">
            <v>-</v>
          </cell>
          <cell r="J143" t="str">
            <v>-</v>
          </cell>
          <cell r="L143">
            <v>0</v>
          </cell>
          <cell r="M143" t="str">
            <v>y</v>
          </cell>
          <cell r="N143" t="str">
            <v>2020</v>
          </cell>
          <cell r="O143" t="str">
            <v>Statistics Norway 2021</v>
          </cell>
          <cell r="P143" t="str">
            <v>-</v>
          </cell>
          <cell r="T143" t="str">
            <v>-</v>
          </cell>
          <cell r="V143">
            <v>100</v>
          </cell>
          <cell r="W143" t="str">
            <v>v</v>
          </cell>
          <cell r="X143">
            <v>100</v>
          </cell>
          <cell r="Y143" t="str">
            <v>v</v>
          </cell>
          <cell r="Z143">
            <v>100</v>
          </cell>
          <cell r="AA143" t="str">
            <v>v</v>
          </cell>
          <cell r="AB143" t="str">
            <v>UNSD Population and Vital Statistics Report, January 2021, latest update on 4 Jan 2022</v>
          </cell>
          <cell r="AC143" t="str">
            <v>-</v>
          </cell>
          <cell r="AE143" t="str">
            <v>-</v>
          </cell>
          <cell r="AG143" t="str">
            <v>-</v>
          </cell>
          <cell r="AI143" t="str">
            <v>-</v>
          </cell>
          <cell r="AK143" t="str">
            <v>-</v>
          </cell>
          <cell r="AM143" t="str">
            <v>-</v>
          </cell>
          <cell r="AO143" t="str">
            <v>-</v>
          </cell>
          <cell r="AQ143" t="str">
            <v>-</v>
          </cell>
          <cell r="AU143" t="str">
            <v>-</v>
          </cell>
          <cell r="AW143" t="str">
            <v>-</v>
          </cell>
          <cell r="AY143" t="str">
            <v>-</v>
          </cell>
          <cell r="BA143" t="str">
            <v>-</v>
          </cell>
          <cell r="BC143" t="str">
            <v>-</v>
          </cell>
          <cell r="BE143" t="str">
            <v>-</v>
          </cell>
          <cell r="BG143" t="str">
            <v>-</v>
          </cell>
        </row>
        <row r="144">
          <cell r="B144" t="str">
            <v>Oman</v>
          </cell>
          <cell r="C144" t="str">
            <v>-</v>
          </cell>
          <cell r="E144" t="str">
            <v>-</v>
          </cell>
          <cell r="G144" t="str">
            <v>-</v>
          </cell>
          <cell r="J144">
            <v>1.2</v>
          </cell>
          <cell r="K144" t="str">
            <v>x</v>
          </cell>
          <cell r="L144">
            <v>4</v>
          </cell>
          <cell r="M144" t="str">
            <v>x</v>
          </cell>
          <cell r="N144" t="str">
            <v>2014</v>
          </cell>
          <cell r="O144" t="str">
            <v>MICS 2014</v>
          </cell>
          <cell r="P144" t="str">
            <v>-</v>
          </cell>
          <cell r="T144" t="str">
            <v>-</v>
          </cell>
          <cell r="V144">
            <v>100</v>
          </cell>
          <cell r="W144" t="str">
            <v>y</v>
          </cell>
          <cell r="X144">
            <v>100</v>
          </cell>
          <cell r="Y144" t="str">
            <v>y</v>
          </cell>
          <cell r="Z144">
            <v>100</v>
          </cell>
          <cell r="AA144" t="str">
            <v>y</v>
          </cell>
          <cell r="AB144" t="str">
            <v>Ministry of Health and Civil Registration</v>
          </cell>
          <cell r="AC144" t="str">
            <v>-</v>
          </cell>
          <cell r="AE144" t="str">
            <v>-</v>
          </cell>
          <cell r="AG144" t="str">
            <v>-</v>
          </cell>
          <cell r="AI144" t="str">
            <v>-</v>
          </cell>
          <cell r="AK144" t="str">
            <v>-</v>
          </cell>
          <cell r="AM144" t="str">
            <v>-</v>
          </cell>
          <cell r="AO144" t="str">
            <v>-</v>
          </cell>
          <cell r="AQ144" t="str">
            <v>-</v>
          </cell>
          <cell r="AU144" t="str">
            <v>-</v>
          </cell>
          <cell r="AW144" t="str">
            <v>-</v>
          </cell>
          <cell r="AY144" t="str">
            <v>-</v>
          </cell>
          <cell r="BA144" t="str">
            <v>-</v>
          </cell>
          <cell r="BC144" t="str">
            <v>-</v>
          </cell>
          <cell r="BE144" t="str">
            <v>-</v>
          </cell>
          <cell r="BG144" t="str">
            <v>-</v>
          </cell>
        </row>
        <row r="145">
          <cell r="B145" t="str">
            <v>Pakistan</v>
          </cell>
          <cell r="C145">
            <v>11.4</v>
          </cell>
          <cell r="E145">
            <v>12.5</v>
          </cell>
          <cell r="G145">
            <v>10.1</v>
          </cell>
          <cell r="I145" t="str">
            <v>LFS 2017-18, UNICEF and ILO calculations</v>
          </cell>
          <cell r="J145">
            <v>3.6</v>
          </cell>
          <cell r="K145" t="str">
            <v>y</v>
          </cell>
          <cell r="L145">
            <v>18.3</v>
          </cell>
          <cell r="M145" t="str">
            <v>y</v>
          </cell>
          <cell r="N145" t="str">
            <v>2017-18</v>
          </cell>
          <cell r="O145" t="str">
            <v>DHS 2017-18</v>
          </cell>
          <cell r="P145">
            <v>4.7</v>
          </cell>
          <cell r="Q145" t="str">
            <v>y</v>
          </cell>
          <cell r="R145" t="str">
            <v>2017-18</v>
          </cell>
          <cell r="S145" t="str">
            <v>DHS 2017-18</v>
          </cell>
          <cell r="T145">
            <v>35.4</v>
          </cell>
          <cell r="U145" t="str">
            <v>y</v>
          </cell>
          <cell r="V145">
            <v>42.2</v>
          </cell>
          <cell r="W145" t="str">
            <v>y</v>
          </cell>
          <cell r="X145">
            <v>42.5</v>
          </cell>
          <cell r="Y145" t="str">
            <v>y</v>
          </cell>
          <cell r="Z145">
            <v>41.9</v>
          </cell>
          <cell r="AA145" t="str">
            <v>y</v>
          </cell>
          <cell r="AB145" t="str">
            <v>DHS 2017-18</v>
          </cell>
          <cell r="AC145" t="str">
            <v>-</v>
          </cell>
          <cell r="AE145" t="str">
            <v>-</v>
          </cell>
          <cell r="AG145" t="str">
            <v>-</v>
          </cell>
          <cell r="AI145" t="str">
            <v>-</v>
          </cell>
          <cell r="AK145" t="str">
            <v>-</v>
          </cell>
          <cell r="AM145" t="str">
            <v>-</v>
          </cell>
          <cell r="AO145" t="str">
            <v>-</v>
          </cell>
          <cell r="AQ145" t="str">
            <v>-</v>
          </cell>
          <cell r="AU145" t="str">
            <v>-</v>
          </cell>
          <cell r="AW145" t="str">
            <v>-</v>
          </cell>
          <cell r="AY145" t="str">
            <v>-</v>
          </cell>
          <cell r="BA145" t="str">
            <v>-</v>
          </cell>
          <cell r="BC145" t="str">
            <v>-</v>
          </cell>
          <cell r="BE145" t="str">
            <v>-</v>
          </cell>
          <cell r="BG145" t="str">
            <v>-</v>
          </cell>
        </row>
        <row r="146">
          <cell r="B146" t="str">
            <v>Palau</v>
          </cell>
          <cell r="C146" t="str">
            <v>-</v>
          </cell>
          <cell r="E146" t="str">
            <v>-</v>
          </cell>
          <cell r="G146" t="str">
            <v>-</v>
          </cell>
          <cell r="J146" t="str">
            <v>-</v>
          </cell>
          <cell r="L146" t="str">
            <v>-</v>
          </cell>
          <cell r="P146" t="str">
            <v>-</v>
          </cell>
          <cell r="T146" t="str">
            <v>-</v>
          </cell>
          <cell r="V146" t="str">
            <v>-</v>
          </cell>
          <cell r="X146" t="str">
            <v>-</v>
          </cell>
          <cell r="Z146" t="str">
            <v>-</v>
          </cell>
          <cell r="AC146" t="str">
            <v>-</v>
          </cell>
          <cell r="AE146" t="str">
            <v>-</v>
          </cell>
          <cell r="AG146" t="str">
            <v>-</v>
          </cell>
          <cell r="AI146" t="str">
            <v>-</v>
          </cell>
          <cell r="AK146" t="str">
            <v>-</v>
          </cell>
          <cell r="AM146" t="str">
            <v>-</v>
          </cell>
          <cell r="AO146" t="str">
            <v>-</v>
          </cell>
          <cell r="AQ146" t="str">
            <v>-</v>
          </cell>
          <cell r="AU146" t="str">
            <v>-</v>
          </cell>
          <cell r="AW146" t="str">
            <v>-</v>
          </cell>
          <cell r="AY146" t="str">
            <v>-</v>
          </cell>
          <cell r="BA146" t="str">
            <v>-</v>
          </cell>
          <cell r="BC146" t="str">
            <v>-</v>
          </cell>
          <cell r="BE146" t="str">
            <v>-</v>
          </cell>
          <cell r="BG146" t="str">
            <v>-</v>
          </cell>
        </row>
        <row r="147">
          <cell r="B147" t="str">
            <v>Panama</v>
          </cell>
          <cell r="C147">
            <v>2.2999999999999998</v>
          </cell>
          <cell r="E147">
            <v>3.3</v>
          </cell>
          <cell r="G147">
            <v>1.4</v>
          </cell>
          <cell r="I147" t="str">
            <v>Encuesta Trabajo Infantil (ETI) 2016, UNICEF and ILO calculations</v>
          </cell>
          <cell r="J147">
            <v>6.8</v>
          </cell>
          <cell r="K147" t="str">
            <v>x</v>
          </cell>
          <cell r="L147">
            <v>26.4</v>
          </cell>
          <cell r="M147" t="str">
            <v>x</v>
          </cell>
          <cell r="N147" t="str">
            <v>2013</v>
          </cell>
          <cell r="O147" t="str">
            <v>MICS 2013</v>
          </cell>
          <cell r="P147" t="str">
            <v>-</v>
          </cell>
          <cell r="T147" t="str">
            <v>-</v>
          </cell>
          <cell r="V147">
            <v>96.7</v>
          </cell>
          <cell r="X147">
            <v>96.8</v>
          </cell>
          <cell r="Z147">
            <v>96.6</v>
          </cell>
          <cell r="AB147" t="str">
            <v>INEC, Encuesta de Propósitos Múltiples</v>
          </cell>
          <cell r="AC147" t="str">
            <v>-</v>
          </cell>
          <cell r="AE147" t="str">
            <v>-</v>
          </cell>
          <cell r="AG147" t="str">
            <v>-</v>
          </cell>
          <cell r="AI147" t="str">
            <v>-</v>
          </cell>
          <cell r="AK147" t="str">
            <v>-</v>
          </cell>
          <cell r="AM147" t="str">
            <v>-</v>
          </cell>
          <cell r="AO147" t="str">
            <v>-</v>
          </cell>
          <cell r="AQ147" t="str">
            <v>-</v>
          </cell>
          <cell r="AU147" t="str">
            <v>-</v>
          </cell>
          <cell r="AW147" t="str">
            <v>-</v>
          </cell>
          <cell r="AY147" t="str">
            <v>-</v>
          </cell>
          <cell r="BA147" t="str">
            <v>-</v>
          </cell>
          <cell r="BC147" t="str">
            <v>-</v>
          </cell>
          <cell r="BE147" t="str">
            <v>-</v>
          </cell>
          <cell r="BG147" t="str">
            <v>-</v>
          </cell>
        </row>
        <row r="148">
          <cell r="B148" t="str">
            <v>Papua New Guinea</v>
          </cell>
          <cell r="C148" t="str">
            <v>-</v>
          </cell>
          <cell r="E148" t="str">
            <v>-</v>
          </cell>
          <cell r="G148" t="str">
            <v>-</v>
          </cell>
          <cell r="J148">
            <v>8</v>
          </cell>
          <cell r="L148">
            <v>27.3</v>
          </cell>
          <cell r="N148" t="str">
            <v>2016-18</v>
          </cell>
          <cell r="O148" t="str">
            <v>DHS 2016-18</v>
          </cell>
          <cell r="P148">
            <v>3.7</v>
          </cell>
          <cell r="R148" t="str">
            <v>2016-18</v>
          </cell>
          <cell r="S148" t="str">
            <v>DHS 2016-18</v>
          </cell>
          <cell r="T148">
            <v>12.6</v>
          </cell>
          <cell r="U148"/>
          <cell r="V148">
            <v>13.4</v>
          </cell>
          <cell r="X148">
            <v>13.3</v>
          </cell>
          <cell r="Z148">
            <v>13.6</v>
          </cell>
          <cell r="AB148" t="str">
            <v>DHS 2016-18</v>
          </cell>
          <cell r="AC148" t="str">
            <v>-</v>
          </cell>
          <cell r="AE148" t="str">
            <v>-</v>
          </cell>
          <cell r="AG148" t="str">
            <v>-</v>
          </cell>
          <cell r="AI148" t="str">
            <v>-</v>
          </cell>
          <cell r="AK148" t="str">
            <v>-</v>
          </cell>
          <cell r="AM148" t="str">
            <v>-</v>
          </cell>
          <cell r="AO148" t="str">
            <v>-</v>
          </cell>
          <cell r="AQ148" t="str">
            <v>-</v>
          </cell>
          <cell r="AU148" t="str">
            <v>-</v>
          </cell>
          <cell r="AW148" t="str">
            <v>-</v>
          </cell>
          <cell r="AY148" t="str">
            <v>-</v>
          </cell>
          <cell r="BA148" t="str">
            <v>-</v>
          </cell>
          <cell r="BC148" t="str">
            <v>-</v>
          </cell>
          <cell r="BE148" t="str">
            <v>-</v>
          </cell>
          <cell r="BG148" t="str">
            <v>-</v>
          </cell>
        </row>
        <row r="149">
          <cell r="B149" t="str">
            <v>Paraguay</v>
          </cell>
          <cell r="C149">
            <v>17.899999999999999</v>
          </cell>
          <cell r="E149">
            <v>20.3</v>
          </cell>
          <cell r="G149">
            <v>13.1</v>
          </cell>
          <cell r="I149" t="str">
            <v>MICS 2016, UNICEF and ILO calculations</v>
          </cell>
          <cell r="J149">
            <v>3.6</v>
          </cell>
          <cell r="L149">
            <v>21.6</v>
          </cell>
          <cell r="N149" t="str">
            <v>2016</v>
          </cell>
          <cell r="O149" t="str">
            <v>MICS 2016</v>
          </cell>
          <cell r="P149" t="str">
            <v>-</v>
          </cell>
          <cell r="T149">
            <v>56.5</v>
          </cell>
          <cell r="V149">
            <v>71</v>
          </cell>
          <cell r="X149">
            <v>71.2</v>
          </cell>
          <cell r="Z149">
            <v>70.8</v>
          </cell>
          <cell r="AB149" t="str">
            <v>DGEEC 2015-18</v>
          </cell>
          <cell r="AC149" t="str">
            <v>-</v>
          </cell>
          <cell r="AE149" t="str">
            <v>-</v>
          </cell>
          <cell r="AG149" t="str">
            <v>-</v>
          </cell>
          <cell r="AI149" t="str">
            <v>-</v>
          </cell>
          <cell r="AK149" t="str">
            <v>-</v>
          </cell>
          <cell r="AM149" t="str">
            <v>-</v>
          </cell>
          <cell r="AO149" t="str">
            <v>-</v>
          </cell>
          <cell r="AQ149" t="str">
            <v>-</v>
          </cell>
          <cell r="AU149" t="str">
            <v>-</v>
          </cell>
          <cell r="AW149" t="str">
            <v>-</v>
          </cell>
          <cell r="AY149" t="str">
            <v>-</v>
          </cell>
          <cell r="BA149" t="str">
            <v>-</v>
          </cell>
          <cell r="BC149" t="str">
            <v>-</v>
          </cell>
          <cell r="BE149" t="str">
            <v>-</v>
          </cell>
          <cell r="BG149" t="str">
            <v>-</v>
          </cell>
        </row>
        <row r="150">
          <cell r="B150" t="str">
            <v>Peru</v>
          </cell>
          <cell r="C150">
            <v>14.5</v>
          </cell>
          <cell r="E150">
            <v>14.3</v>
          </cell>
          <cell r="G150">
            <v>14.7</v>
          </cell>
          <cell r="I150" t="str">
            <v>CLS (Encuesta Trabajo Infantil) 2015, UNICEF and ILO calculations</v>
          </cell>
          <cell r="J150">
            <v>2</v>
          </cell>
          <cell r="L150">
            <v>14.1</v>
          </cell>
          <cell r="N150" t="str">
            <v>2020</v>
          </cell>
          <cell r="O150" t="str">
            <v>ENDES 2020</v>
          </cell>
          <cell r="P150" t="str">
            <v>-</v>
          </cell>
          <cell r="T150" t="str">
            <v>-</v>
          </cell>
          <cell r="V150">
            <v>96.4</v>
          </cell>
          <cell r="X150" t="str">
            <v>-</v>
          </cell>
          <cell r="Z150" t="str">
            <v>-</v>
          </cell>
          <cell r="AB150" t="str">
            <v>ENAPRES 2020</v>
          </cell>
          <cell r="AC150" t="str">
            <v>-</v>
          </cell>
          <cell r="AE150" t="str">
            <v>-</v>
          </cell>
          <cell r="AG150" t="str">
            <v>-</v>
          </cell>
          <cell r="AI150" t="str">
            <v>-</v>
          </cell>
          <cell r="AK150" t="str">
            <v>-</v>
          </cell>
          <cell r="AM150" t="str">
            <v>-</v>
          </cell>
          <cell r="AO150" t="str">
            <v>-</v>
          </cell>
          <cell r="AQ150" t="str">
            <v>-</v>
          </cell>
          <cell r="AU150" t="str">
            <v>-</v>
          </cell>
          <cell r="AW150" t="str">
            <v>-</v>
          </cell>
          <cell r="AY150" t="str">
            <v>-</v>
          </cell>
          <cell r="BA150" t="str">
            <v>-</v>
          </cell>
          <cell r="BC150" t="str">
            <v>-</v>
          </cell>
          <cell r="BE150" t="str">
            <v>-</v>
          </cell>
          <cell r="BG150" t="str">
            <v>-</v>
          </cell>
        </row>
        <row r="151">
          <cell r="B151" t="str">
            <v>Philippines</v>
          </cell>
          <cell r="C151" t="str">
            <v>-</v>
          </cell>
          <cell r="E151" t="str">
            <v>-</v>
          </cell>
          <cell r="G151" t="str">
            <v>-</v>
          </cell>
          <cell r="J151">
            <v>2.2000000000000002</v>
          </cell>
          <cell r="L151">
            <v>16.5</v>
          </cell>
          <cell r="N151" t="str">
            <v>2017</v>
          </cell>
          <cell r="O151" t="str">
            <v>DHS 2017</v>
          </cell>
          <cell r="P151">
            <v>2.9</v>
          </cell>
          <cell r="Q151" t="str">
            <v>x</v>
          </cell>
          <cell r="R151" t="str">
            <v>2003</v>
          </cell>
          <cell r="S151" t="str">
            <v>DHS 2003</v>
          </cell>
          <cell r="T151">
            <v>88.2</v>
          </cell>
          <cell r="U151"/>
          <cell r="V151">
            <v>91.8</v>
          </cell>
          <cell r="X151">
            <v>92.3</v>
          </cell>
          <cell r="Z151">
            <v>91.2</v>
          </cell>
          <cell r="AB151" t="str">
            <v>DHS 2017</v>
          </cell>
          <cell r="AC151" t="str">
            <v>-</v>
          </cell>
          <cell r="AE151" t="str">
            <v>-</v>
          </cell>
          <cell r="AG151" t="str">
            <v>-</v>
          </cell>
          <cell r="AI151" t="str">
            <v>-</v>
          </cell>
          <cell r="AK151" t="str">
            <v>-</v>
          </cell>
          <cell r="AM151" t="str">
            <v>-</v>
          </cell>
          <cell r="AO151" t="str">
            <v>-</v>
          </cell>
          <cell r="AQ151" t="str">
            <v>-</v>
          </cell>
          <cell r="AU151" t="str">
            <v>-</v>
          </cell>
          <cell r="AW151" t="str">
            <v>-</v>
          </cell>
          <cell r="AY151" t="str">
            <v>-</v>
          </cell>
          <cell r="BA151" t="str">
            <v>-</v>
          </cell>
          <cell r="BC151" t="str">
            <v>-</v>
          </cell>
          <cell r="BE151" t="str">
            <v>-</v>
          </cell>
          <cell r="BG151" t="str">
            <v>-</v>
          </cell>
        </row>
        <row r="152">
          <cell r="B152" t="str">
            <v>Poland</v>
          </cell>
          <cell r="C152" t="str">
            <v>-</v>
          </cell>
          <cell r="E152" t="str">
            <v>-</v>
          </cell>
          <cell r="G152" t="str">
            <v>-</v>
          </cell>
          <cell r="J152" t="str">
            <v>-</v>
          </cell>
          <cell r="L152" t="str">
            <v>-</v>
          </cell>
          <cell r="P152" t="str">
            <v>-</v>
          </cell>
          <cell r="T152" t="str">
            <v>-</v>
          </cell>
          <cell r="V152">
            <v>100</v>
          </cell>
          <cell r="W152" t="str">
            <v>y</v>
          </cell>
          <cell r="X152">
            <v>100</v>
          </cell>
          <cell r="Y152" t="str">
            <v>y</v>
          </cell>
          <cell r="Z152">
            <v>100</v>
          </cell>
          <cell r="AA152" t="str">
            <v>y</v>
          </cell>
          <cell r="AB152" t="str">
            <v>Polish Ministry of Interior and Administration</v>
          </cell>
          <cell r="AC152" t="str">
            <v>-</v>
          </cell>
          <cell r="AE152" t="str">
            <v>-</v>
          </cell>
          <cell r="AG152" t="str">
            <v>-</v>
          </cell>
          <cell r="AI152" t="str">
            <v>-</v>
          </cell>
          <cell r="AK152" t="str">
            <v>-</v>
          </cell>
          <cell r="AM152" t="str">
            <v>-</v>
          </cell>
          <cell r="AO152" t="str">
            <v>-</v>
          </cell>
          <cell r="AQ152" t="str">
            <v>-</v>
          </cell>
          <cell r="AU152" t="str">
            <v>-</v>
          </cell>
          <cell r="AW152" t="str">
            <v>-</v>
          </cell>
          <cell r="AY152" t="str">
            <v>-</v>
          </cell>
          <cell r="BA152" t="str">
            <v>-</v>
          </cell>
          <cell r="BC152" t="str">
            <v>-</v>
          </cell>
          <cell r="BE152" t="str">
            <v>-</v>
          </cell>
          <cell r="BG152" t="str">
            <v>-</v>
          </cell>
        </row>
        <row r="153">
          <cell r="B153" t="str">
            <v>Portugal</v>
          </cell>
          <cell r="C153" t="str">
            <v>-</v>
          </cell>
          <cell r="E153" t="str">
            <v>-</v>
          </cell>
          <cell r="G153" t="str">
            <v>-</v>
          </cell>
          <cell r="J153" t="str">
            <v>-</v>
          </cell>
          <cell r="L153" t="str">
            <v>-</v>
          </cell>
          <cell r="P153" t="str">
            <v>-</v>
          </cell>
          <cell r="T153" t="str">
            <v>-</v>
          </cell>
          <cell r="V153">
            <v>100</v>
          </cell>
          <cell r="W153" t="str">
            <v>y</v>
          </cell>
          <cell r="X153">
            <v>100</v>
          </cell>
          <cell r="Y153" t="str">
            <v>y</v>
          </cell>
          <cell r="Z153">
            <v>100</v>
          </cell>
          <cell r="AA153" t="str">
            <v>y</v>
          </cell>
          <cell r="AB153" t="str">
            <v>Portuguese Civil Registry Office 2020</v>
          </cell>
          <cell r="AC153" t="str">
            <v>-</v>
          </cell>
          <cell r="AE153" t="str">
            <v>-</v>
          </cell>
          <cell r="AG153" t="str">
            <v>-</v>
          </cell>
          <cell r="AI153" t="str">
            <v>-</v>
          </cell>
          <cell r="AK153" t="str">
            <v>-</v>
          </cell>
          <cell r="AM153" t="str">
            <v>-</v>
          </cell>
          <cell r="AO153" t="str">
            <v>-</v>
          </cell>
          <cell r="AQ153" t="str">
            <v>-</v>
          </cell>
          <cell r="AU153" t="str">
            <v>-</v>
          </cell>
          <cell r="AW153" t="str">
            <v>-</v>
          </cell>
          <cell r="AY153" t="str">
            <v>-</v>
          </cell>
          <cell r="BA153" t="str">
            <v>-</v>
          </cell>
          <cell r="BC153" t="str">
            <v>-</v>
          </cell>
          <cell r="BE153" t="str">
            <v>-</v>
          </cell>
          <cell r="BG153" t="str">
            <v>-</v>
          </cell>
        </row>
        <row r="154">
          <cell r="B154" t="str">
            <v>Qatar</v>
          </cell>
          <cell r="C154" t="str">
            <v>-</v>
          </cell>
          <cell r="E154" t="str">
            <v>-</v>
          </cell>
          <cell r="G154" t="str">
            <v>-</v>
          </cell>
          <cell r="J154">
            <v>0</v>
          </cell>
          <cell r="K154" t="str">
            <v>x</v>
          </cell>
          <cell r="L154">
            <v>4.2</v>
          </cell>
          <cell r="M154" t="str">
            <v>x</v>
          </cell>
          <cell r="N154" t="str">
            <v>2012</v>
          </cell>
          <cell r="O154" t="str">
            <v>MICS 2012</v>
          </cell>
          <cell r="P154">
            <v>0.6</v>
          </cell>
          <cell r="Q154" t="str">
            <v>x</v>
          </cell>
          <cell r="R154" t="str">
            <v>2012</v>
          </cell>
          <cell r="S154" t="str">
            <v>MICS 2012</v>
          </cell>
          <cell r="T154" t="str">
            <v>-</v>
          </cell>
          <cell r="U154"/>
          <cell r="V154">
            <v>100</v>
          </cell>
          <cell r="W154" t="str">
            <v>y</v>
          </cell>
          <cell r="X154">
            <v>100</v>
          </cell>
          <cell r="Y154" t="str">
            <v>y</v>
          </cell>
          <cell r="Z154">
            <v>100</v>
          </cell>
          <cell r="AA154" t="str">
            <v>y</v>
          </cell>
          <cell r="AB154" t="str">
            <v>Vital statistics, Ministry of Public Health 2020</v>
          </cell>
          <cell r="AC154" t="str">
            <v>-</v>
          </cell>
          <cell r="AE154" t="str">
            <v>-</v>
          </cell>
          <cell r="AG154" t="str">
            <v>-</v>
          </cell>
          <cell r="AI154" t="str">
            <v>-</v>
          </cell>
          <cell r="AK154" t="str">
            <v>-</v>
          </cell>
          <cell r="AM154" t="str">
            <v>-</v>
          </cell>
          <cell r="AO154" t="str">
            <v>-</v>
          </cell>
          <cell r="AQ154" t="str">
            <v>-</v>
          </cell>
          <cell r="AU154" t="str">
            <v>-</v>
          </cell>
          <cell r="AW154" t="str">
            <v>-</v>
          </cell>
          <cell r="AY154" t="str">
            <v>-</v>
          </cell>
          <cell r="BA154" t="str">
            <v>-</v>
          </cell>
          <cell r="BC154" t="str">
            <v>-</v>
          </cell>
          <cell r="BE154" t="str">
            <v>-</v>
          </cell>
          <cell r="BG154" t="str">
            <v>-</v>
          </cell>
        </row>
        <row r="155">
          <cell r="B155" t="str">
            <v>Republic of Korea</v>
          </cell>
          <cell r="C155" t="str">
            <v>-</v>
          </cell>
          <cell r="E155" t="str">
            <v>-</v>
          </cell>
          <cell r="G155" t="str">
            <v>-</v>
          </cell>
          <cell r="J155" t="str">
            <v>-</v>
          </cell>
          <cell r="L155" t="str">
            <v>-</v>
          </cell>
          <cell r="P155" t="str">
            <v>-</v>
          </cell>
          <cell r="T155" t="str">
            <v>-</v>
          </cell>
          <cell r="V155" t="str">
            <v>-</v>
          </cell>
          <cell r="X155" t="str">
            <v>-</v>
          </cell>
          <cell r="Z155" t="str">
            <v>-</v>
          </cell>
          <cell r="AC155" t="str">
            <v>-</v>
          </cell>
          <cell r="AE155" t="str">
            <v>-</v>
          </cell>
          <cell r="AG155" t="str">
            <v>-</v>
          </cell>
          <cell r="AI155" t="str">
            <v>-</v>
          </cell>
          <cell r="AK155" t="str">
            <v>-</v>
          </cell>
          <cell r="AM155" t="str">
            <v>-</v>
          </cell>
          <cell r="AO155" t="str">
            <v>-</v>
          </cell>
          <cell r="AQ155" t="str">
            <v>-</v>
          </cell>
          <cell r="AU155" t="str">
            <v>-</v>
          </cell>
          <cell r="AW155" t="str">
            <v>-</v>
          </cell>
          <cell r="AY155" t="str">
            <v>-</v>
          </cell>
          <cell r="BA155" t="str">
            <v>-</v>
          </cell>
          <cell r="BC155" t="str">
            <v>-</v>
          </cell>
          <cell r="BE155" t="str">
            <v>-</v>
          </cell>
          <cell r="BG155" t="str">
            <v>-</v>
          </cell>
        </row>
        <row r="156">
          <cell r="B156" t="str">
            <v>Republic of Moldova</v>
          </cell>
          <cell r="C156" t="str">
            <v>-</v>
          </cell>
          <cell r="E156" t="str">
            <v>-</v>
          </cell>
          <cell r="G156" t="str">
            <v>-</v>
          </cell>
          <cell r="J156">
            <v>0.4</v>
          </cell>
          <cell r="K156" t="str">
            <v>x</v>
          </cell>
          <cell r="L156">
            <v>12.2</v>
          </cell>
          <cell r="M156" t="str">
            <v>x</v>
          </cell>
          <cell r="N156" t="str">
            <v>2012</v>
          </cell>
          <cell r="O156" t="str">
            <v>MICS 2012</v>
          </cell>
          <cell r="P156">
            <v>0.7</v>
          </cell>
          <cell r="Q156" t="str">
            <v>x</v>
          </cell>
          <cell r="R156" t="str">
            <v>2012</v>
          </cell>
          <cell r="S156" t="str">
            <v>MICS 2012</v>
          </cell>
          <cell r="T156">
            <v>98</v>
          </cell>
          <cell r="U156"/>
          <cell r="V156">
            <v>99.6</v>
          </cell>
          <cell r="X156">
            <v>99.2</v>
          </cell>
          <cell r="Z156">
            <v>99.9</v>
          </cell>
          <cell r="AB156" t="str">
            <v>MICS 2012</v>
          </cell>
          <cell r="AC156" t="str">
            <v>-</v>
          </cell>
          <cell r="AE156" t="str">
            <v>-</v>
          </cell>
          <cell r="AG156" t="str">
            <v>-</v>
          </cell>
          <cell r="AI156" t="str">
            <v>-</v>
          </cell>
          <cell r="AK156" t="str">
            <v>-</v>
          </cell>
          <cell r="AM156" t="str">
            <v>-</v>
          </cell>
          <cell r="AO156" t="str">
            <v>-</v>
          </cell>
          <cell r="AQ156" t="str">
            <v>-</v>
          </cell>
          <cell r="AU156" t="str">
            <v>-</v>
          </cell>
          <cell r="AW156" t="str">
            <v>-</v>
          </cell>
          <cell r="AY156" t="str">
            <v>-</v>
          </cell>
          <cell r="BA156" t="str">
            <v>-</v>
          </cell>
          <cell r="BC156" t="str">
            <v>-</v>
          </cell>
          <cell r="BE156" t="str">
            <v>-</v>
          </cell>
          <cell r="BG156" t="str">
            <v>-</v>
          </cell>
        </row>
        <row r="157">
          <cell r="B157" t="str">
            <v>Romania</v>
          </cell>
          <cell r="C157" t="str">
            <v>-</v>
          </cell>
          <cell r="E157" t="str">
            <v>-</v>
          </cell>
          <cell r="G157" t="str">
            <v>-</v>
          </cell>
          <cell r="J157" t="str">
            <v>-</v>
          </cell>
          <cell r="L157" t="str">
            <v>-</v>
          </cell>
          <cell r="P157" t="str">
            <v>-</v>
          </cell>
          <cell r="T157" t="str">
            <v>-</v>
          </cell>
          <cell r="V157">
            <v>100</v>
          </cell>
          <cell r="W157" t="str">
            <v>y</v>
          </cell>
          <cell r="X157">
            <v>100</v>
          </cell>
          <cell r="Y157" t="str">
            <v>y</v>
          </cell>
          <cell r="Z157">
            <v>100</v>
          </cell>
          <cell r="AA157" t="str">
            <v>y</v>
          </cell>
          <cell r="AB157" t="str">
            <v>Live births statistical bulletins, National Institute of Statistics, 2020</v>
          </cell>
          <cell r="AC157" t="str">
            <v>-</v>
          </cell>
          <cell r="AE157" t="str">
            <v>-</v>
          </cell>
          <cell r="AG157" t="str">
            <v>-</v>
          </cell>
          <cell r="AI157" t="str">
            <v>-</v>
          </cell>
          <cell r="AK157" t="str">
            <v>-</v>
          </cell>
          <cell r="AM157" t="str">
            <v>-</v>
          </cell>
          <cell r="AO157" t="str">
            <v>-</v>
          </cell>
          <cell r="AQ157" t="str">
            <v>-</v>
          </cell>
          <cell r="AU157" t="str">
            <v>-</v>
          </cell>
          <cell r="AW157" t="str">
            <v>-</v>
          </cell>
          <cell r="AY157" t="str">
            <v>-</v>
          </cell>
          <cell r="BA157" t="str">
            <v>-</v>
          </cell>
          <cell r="BC157" t="str">
            <v>-</v>
          </cell>
          <cell r="BE157" t="str">
            <v>-</v>
          </cell>
          <cell r="BG157" t="str">
            <v>-</v>
          </cell>
        </row>
        <row r="158">
          <cell r="B158" t="str">
            <v>Russian Federation</v>
          </cell>
          <cell r="C158" t="str">
            <v>-</v>
          </cell>
          <cell r="E158" t="str">
            <v>-</v>
          </cell>
          <cell r="G158" t="str">
            <v>-</v>
          </cell>
          <cell r="J158">
            <v>0.3</v>
          </cell>
          <cell r="L158">
            <v>6.2</v>
          </cell>
          <cell r="N158" t="str">
            <v>2017</v>
          </cell>
          <cell r="O158" t="str">
            <v>RPN 2017, Sample Survey of the Reproductive Plans of the Population</v>
          </cell>
          <cell r="P158" t="str">
            <v>-</v>
          </cell>
          <cell r="T158" t="str">
            <v>-</v>
          </cell>
          <cell r="V158">
            <v>100</v>
          </cell>
          <cell r="W158" t="str">
            <v>v</v>
          </cell>
          <cell r="X158">
            <v>100</v>
          </cell>
          <cell r="Y158" t="str">
            <v>v</v>
          </cell>
          <cell r="Z158">
            <v>100</v>
          </cell>
          <cell r="AA158" t="str">
            <v>v</v>
          </cell>
          <cell r="AB158" t="str">
            <v>UNSD Population and Vital Statistics Report, January 2021, latest update on 4 Jan 2022</v>
          </cell>
          <cell r="AC158" t="str">
            <v>-</v>
          </cell>
          <cell r="AE158" t="str">
            <v>-</v>
          </cell>
          <cell r="AG158" t="str">
            <v>-</v>
          </cell>
          <cell r="AI158" t="str">
            <v>-</v>
          </cell>
          <cell r="AK158" t="str">
            <v>-</v>
          </cell>
          <cell r="AM158" t="str">
            <v>-</v>
          </cell>
          <cell r="AO158" t="str">
            <v>-</v>
          </cell>
          <cell r="AQ158" t="str">
            <v>-</v>
          </cell>
          <cell r="AU158" t="str">
            <v>-</v>
          </cell>
          <cell r="AW158" t="str">
            <v>-</v>
          </cell>
          <cell r="AY158" t="str">
            <v>-</v>
          </cell>
          <cell r="BA158" t="str">
            <v>-</v>
          </cell>
          <cell r="BC158" t="str">
            <v>-</v>
          </cell>
          <cell r="BE158" t="str">
            <v>-</v>
          </cell>
          <cell r="BG158" t="str">
            <v>-</v>
          </cell>
        </row>
        <row r="159">
          <cell r="B159" t="str">
            <v>Rwanda</v>
          </cell>
          <cell r="C159">
            <v>19</v>
          </cell>
          <cell r="E159">
            <v>16.8</v>
          </cell>
          <cell r="G159">
            <v>21.2</v>
          </cell>
          <cell r="I159" t="str">
            <v>Integrated Household LCS 2013-14, UNICEF and ILO calculations</v>
          </cell>
          <cell r="J159">
            <v>0.3</v>
          </cell>
          <cell r="L159">
            <v>5.5</v>
          </cell>
          <cell r="N159" t="str">
            <v>2019-20</v>
          </cell>
          <cell r="O159" t="str">
            <v>DHS 2019-20</v>
          </cell>
          <cell r="P159">
            <v>0.4</v>
          </cell>
          <cell r="R159" t="str">
            <v>2019-20</v>
          </cell>
          <cell r="S159" t="str">
            <v>DHS 2019-20</v>
          </cell>
          <cell r="T159">
            <v>77.5</v>
          </cell>
          <cell r="U159"/>
          <cell r="V159">
            <v>85.6</v>
          </cell>
          <cell r="X159">
            <v>85.8</v>
          </cell>
          <cell r="Z159">
            <v>85.4</v>
          </cell>
          <cell r="AB159" t="str">
            <v>DHS 2019-20</v>
          </cell>
          <cell r="AC159" t="str">
            <v>-</v>
          </cell>
          <cell r="AE159" t="str">
            <v>-</v>
          </cell>
          <cell r="AG159" t="str">
            <v>-</v>
          </cell>
          <cell r="AI159" t="str">
            <v>-</v>
          </cell>
          <cell r="AK159" t="str">
            <v>-</v>
          </cell>
          <cell r="AM159" t="str">
            <v>-</v>
          </cell>
          <cell r="AO159" t="str">
            <v>-</v>
          </cell>
          <cell r="AQ159" t="str">
            <v>-</v>
          </cell>
          <cell r="AU159" t="str">
            <v>-</v>
          </cell>
          <cell r="AW159" t="str">
            <v>-</v>
          </cell>
          <cell r="AY159" t="str">
            <v>-</v>
          </cell>
          <cell r="BA159" t="str">
            <v>-</v>
          </cell>
          <cell r="BC159" t="str">
            <v>-</v>
          </cell>
          <cell r="BE159" t="str">
            <v>-</v>
          </cell>
          <cell r="BG159" t="str">
            <v>-</v>
          </cell>
        </row>
        <row r="160">
          <cell r="B160" t="str">
            <v>Saint Kitts and Nevis</v>
          </cell>
          <cell r="C160" t="str">
            <v>-</v>
          </cell>
          <cell r="E160" t="str">
            <v>-</v>
          </cell>
          <cell r="G160" t="str">
            <v>-</v>
          </cell>
          <cell r="J160" t="str">
            <v>-</v>
          </cell>
          <cell r="L160" t="str">
            <v>-</v>
          </cell>
          <cell r="P160" t="str">
            <v>-</v>
          </cell>
          <cell r="T160" t="str">
            <v>-</v>
          </cell>
          <cell r="V160" t="str">
            <v>-</v>
          </cell>
          <cell r="X160" t="str">
            <v>-</v>
          </cell>
          <cell r="Z160" t="str">
            <v>-</v>
          </cell>
          <cell r="AC160" t="str">
            <v>-</v>
          </cell>
          <cell r="AE160" t="str">
            <v>-</v>
          </cell>
          <cell r="AG160" t="str">
            <v>-</v>
          </cell>
          <cell r="AI160" t="str">
            <v>-</v>
          </cell>
          <cell r="AK160" t="str">
            <v>-</v>
          </cell>
          <cell r="AM160" t="str">
            <v>-</v>
          </cell>
          <cell r="AO160" t="str">
            <v>-</v>
          </cell>
          <cell r="AQ160" t="str">
            <v>-</v>
          </cell>
          <cell r="AU160" t="str">
            <v>-</v>
          </cell>
          <cell r="AW160" t="str">
            <v>-</v>
          </cell>
          <cell r="AY160" t="str">
            <v>-</v>
          </cell>
          <cell r="BA160" t="str">
            <v>-</v>
          </cell>
          <cell r="BC160" t="str">
            <v>-</v>
          </cell>
          <cell r="BE160" t="str">
            <v>-</v>
          </cell>
          <cell r="BG160" t="str">
            <v>-</v>
          </cell>
        </row>
        <row r="161">
          <cell r="B161" t="str">
            <v>Saint Lucia</v>
          </cell>
          <cell r="C161">
            <v>3.3</v>
          </cell>
          <cell r="D161" t="str">
            <v>x</v>
          </cell>
          <cell r="E161">
            <v>4.5999999999999996</v>
          </cell>
          <cell r="F161" t="str">
            <v>x</v>
          </cell>
          <cell r="G161">
            <v>1.9</v>
          </cell>
          <cell r="H161" t="str">
            <v>x</v>
          </cell>
          <cell r="I161" t="str">
            <v>MICS 2012, UNICEF and ILO calculations</v>
          </cell>
          <cell r="J161">
            <v>3.7</v>
          </cell>
          <cell r="K161" t="str">
            <v>x</v>
          </cell>
          <cell r="L161">
            <v>24</v>
          </cell>
          <cell r="M161" t="str">
            <v>x</v>
          </cell>
          <cell r="N161" t="str">
            <v>2012</v>
          </cell>
          <cell r="O161" t="str">
            <v>MICS 2012</v>
          </cell>
          <cell r="P161" t="str">
            <v>-</v>
          </cell>
          <cell r="T161">
            <v>78.3</v>
          </cell>
          <cell r="V161">
            <v>92</v>
          </cell>
          <cell r="X161">
            <v>91.4</v>
          </cell>
          <cell r="Z161">
            <v>92.5</v>
          </cell>
          <cell r="AB161" t="str">
            <v>MICS 2012</v>
          </cell>
          <cell r="AC161" t="str">
            <v>-</v>
          </cell>
          <cell r="AE161" t="str">
            <v>-</v>
          </cell>
          <cell r="AG161" t="str">
            <v>-</v>
          </cell>
          <cell r="AI161" t="str">
            <v>-</v>
          </cell>
          <cell r="AK161" t="str">
            <v>-</v>
          </cell>
          <cell r="AM161" t="str">
            <v>-</v>
          </cell>
          <cell r="AO161" t="str">
            <v>-</v>
          </cell>
          <cell r="AQ161" t="str">
            <v>-</v>
          </cell>
          <cell r="AU161" t="str">
            <v>-</v>
          </cell>
          <cell r="AW161" t="str">
            <v>-</v>
          </cell>
          <cell r="AY161" t="str">
            <v>-</v>
          </cell>
          <cell r="BA161" t="str">
            <v>-</v>
          </cell>
          <cell r="BC161" t="str">
            <v>-</v>
          </cell>
          <cell r="BE161" t="str">
            <v>-</v>
          </cell>
          <cell r="BG161" t="str">
            <v>-</v>
          </cell>
        </row>
        <row r="162">
          <cell r="B162" t="str">
            <v>Saint Vincent and the Grenadines</v>
          </cell>
          <cell r="C162" t="str">
            <v>-</v>
          </cell>
          <cell r="E162" t="str">
            <v>-</v>
          </cell>
          <cell r="G162" t="str">
            <v>-</v>
          </cell>
          <cell r="J162" t="str">
            <v>-</v>
          </cell>
          <cell r="L162" t="str">
            <v>-</v>
          </cell>
          <cell r="P162" t="str">
            <v>-</v>
          </cell>
          <cell r="T162" t="str">
            <v>-</v>
          </cell>
          <cell r="V162" t="str">
            <v>-</v>
          </cell>
          <cell r="X162" t="str">
            <v>-</v>
          </cell>
          <cell r="Z162" t="str">
            <v>-</v>
          </cell>
          <cell r="AC162" t="str">
            <v>-</v>
          </cell>
          <cell r="AE162" t="str">
            <v>-</v>
          </cell>
          <cell r="AG162" t="str">
            <v>-</v>
          </cell>
          <cell r="AI162" t="str">
            <v>-</v>
          </cell>
          <cell r="AK162" t="str">
            <v>-</v>
          </cell>
          <cell r="AM162" t="str">
            <v>-</v>
          </cell>
          <cell r="AO162" t="str">
            <v>-</v>
          </cell>
          <cell r="AQ162" t="str">
            <v>-</v>
          </cell>
          <cell r="AU162" t="str">
            <v>-</v>
          </cell>
          <cell r="AW162" t="str">
            <v>-</v>
          </cell>
          <cell r="AY162" t="str">
            <v>-</v>
          </cell>
          <cell r="BA162" t="str">
            <v>-</v>
          </cell>
          <cell r="BC162" t="str">
            <v>-</v>
          </cell>
          <cell r="BE162" t="str">
            <v>-</v>
          </cell>
          <cell r="BG162" t="str">
            <v>-</v>
          </cell>
        </row>
        <row r="163">
          <cell r="B163" t="str">
            <v>Samoa</v>
          </cell>
          <cell r="C163">
            <v>13.9</v>
          </cell>
          <cell r="E163">
            <v>16</v>
          </cell>
          <cell r="G163">
            <v>11.4</v>
          </cell>
          <cell r="I163" t="str">
            <v>MICS 2019-20</v>
          </cell>
          <cell r="J163">
            <v>0.9</v>
          </cell>
          <cell r="L163">
            <v>7.4</v>
          </cell>
          <cell r="N163" t="str">
            <v>2019-20</v>
          </cell>
          <cell r="O163" t="str">
            <v>MICS 2019-20</v>
          </cell>
          <cell r="P163">
            <v>2</v>
          </cell>
          <cell r="R163" t="str">
            <v>2019-20</v>
          </cell>
          <cell r="S163" t="str">
            <v>MICS 2019-20</v>
          </cell>
          <cell r="T163">
            <v>41</v>
          </cell>
          <cell r="U163"/>
          <cell r="V163">
            <v>66.900000000000006</v>
          </cell>
          <cell r="X163">
            <v>67</v>
          </cell>
          <cell r="Z163">
            <v>66.900000000000006</v>
          </cell>
          <cell r="AB163" t="str">
            <v>MICS 2019-20</v>
          </cell>
          <cell r="AC163" t="str">
            <v>-</v>
          </cell>
          <cell r="AE163" t="str">
            <v>-</v>
          </cell>
          <cell r="AG163" t="str">
            <v>-</v>
          </cell>
          <cell r="AI163" t="str">
            <v>-</v>
          </cell>
          <cell r="AK163" t="str">
            <v>-</v>
          </cell>
          <cell r="AM163" t="str">
            <v>-</v>
          </cell>
          <cell r="AO163" t="str">
            <v>-</v>
          </cell>
          <cell r="AQ163" t="str">
            <v>-</v>
          </cell>
          <cell r="AU163" t="str">
            <v>-</v>
          </cell>
          <cell r="AW163" t="str">
            <v>-</v>
          </cell>
          <cell r="AY163" t="str">
            <v>-</v>
          </cell>
          <cell r="BA163" t="str">
            <v>-</v>
          </cell>
          <cell r="BC163" t="str">
            <v>-</v>
          </cell>
          <cell r="BE163" t="str">
            <v>-</v>
          </cell>
          <cell r="BG163" t="str">
            <v>-</v>
          </cell>
        </row>
        <row r="164">
          <cell r="B164" t="str">
            <v>San Marino</v>
          </cell>
          <cell r="C164" t="str">
            <v>-</v>
          </cell>
          <cell r="E164" t="str">
            <v>-</v>
          </cell>
          <cell r="G164" t="str">
            <v>-</v>
          </cell>
          <cell r="J164" t="str">
            <v>-</v>
          </cell>
          <cell r="L164" t="str">
            <v>-</v>
          </cell>
          <cell r="P164" t="str">
            <v>-</v>
          </cell>
          <cell r="T164" t="str">
            <v>-</v>
          </cell>
          <cell r="V164">
            <v>100</v>
          </cell>
          <cell r="W164" t="str">
            <v>v</v>
          </cell>
          <cell r="X164">
            <v>100</v>
          </cell>
          <cell r="Y164" t="str">
            <v>v</v>
          </cell>
          <cell r="Z164">
            <v>100</v>
          </cell>
          <cell r="AA164" t="str">
            <v>v</v>
          </cell>
          <cell r="AB164" t="str">
            <v>UNSD Population and Vital Statistics Report, January 2021, latest update on 4 Jan 2022</v>
          </cell>
          <cell r="AC164" t="str">
            <v>-</v>
          </cell>
          <cell r="AE164" t="str">
            <v>-</v>
          </cell>
          <cell r="AG164" t="str">
            <v>-</v>
          </cell>
          <cell r="AI164" t="str">
            <v>-</v>
          </cell>
          <cell r="AK164" t="str">
            <v>-</v>
          </cell>
          <cell r="AM164" t="str">
            <v>-</v>
          </cell>
          <cell r="AO164" t="str">
            <v>-</v>
          </cell>
          <cell r="AQ164" t="str">
            <v>-</v>
          </cell>
          <cell r="AU164" t="str">
            <v>-</v>
          </cell>
          <cell r="AW164" t="str">
            <v>-</v>
          </cell>
          <cell r="AY164" t="str">
            <v>-</v>
          </cell>
          <cell r="BA164" t="str">
            <v>-</v>
          </cell>
          <cell r="BC164" t="str">
            <v>-</v>
          </cell>
          <cell r="BE164" t="str">
            <v>-</v>
          </cell>
          <cell r="BG164" t="str">
            <v>-</v>
          </cell>
        </row>
        <row r="165">
          <cell r="B165" t="str">
            <v>Sao Tome and Principe</v>
          </cell>
          <cell r="C165">
            <v>10.5</v>
          </cell>
          <cell r="E165">
            <v>8.9</v>
          </cell>
          <cell r="G165">
            <v>12.1</v>
          </cell>
          <cell r="I165" t="str">
            <v>MICS 2019</v>
          </cell>
          <cell r="J165">
            <v>5.4</v>
          </cell>
          <cell r="L165">
            <v>28</v>
          </cell>
          <cell r="N165" t="str">
            <v>2019</v>
          </cell>
          <cell r="O165" t="str">
            <v>MICS 2019</v>
          </cell>
          <cell r="P165">
            <v>3.1</v>
          </cell>
          <cell r="R165" t="str">
            <v>2019</v>
          </cell>
          <cell r="S165" t="str">
            <v>MICS 2019</v>
          </cell>
          <cell r="T165">
            <v>98.7</v>
          </cell>
          <cell r="U165"/>
          <cell r="V165">
            <v>98.6</v>
          </cell>
          <cell r="X165">
            <v>98.8</v>
          </cell>
          <cell r="Z165">
            <v>98.4</v>
          </cell>
          <cell r="AB165" t="str">
            <v>MICS 2019</v>
          </cell>
          <cell r="AC165" t="str">
            <v>-</v>
          </cell>
          <cell r="AE165" t="str">
            <v>-</v>
          </cell>
          <cell r="AG165" t="str">
            <v>-</v>
          </cell>
          <cell r="AI165" t="str">
            <v>-</v>
          </cell>
          <cell r="AK165" t="str">
            <v>-</v>
          </cell>
          <cell r="AM165" t="str">
            <v>-</v>
          </cell>
          <cell r="AO165" t="str">
            <v>-</v>
          </cell>
          <cell r="AQ165" t="str">
            <v>-</v>
          </cell>
          <cell r="AU165" t="str">
            <v>-</v>
          </cell>
          <cell r="AW165" t="str">
            <v>-</v>
          </cell>
          <cell r="AY165" t="str">
            <v>-</v>
          </cell>
          <cell r="BA165" t="str">
            <v>-</v>
          </cell>
          <cell r="BC165" t="str">
            <v>-</v>
          </cell>
          <cell r="BE165" t="str">
            <v>-</v>
          </cell>
          <cell r="BG165" t="str">
            <v>-</v>
          </cell>
        </row>
        <row r="166">
          <cell r="B166" t="str">
            <v>Saudi Arabia</v>
          </cell>
          <cell r="C166" t="str">
            <v>-</v>
          </cell>
          <cell r="E166" t="str">
            <v>-</v>
          </cell>
          <cell r="G166" t="str">
            <v>-</v>
          </cell>
          <cell r="J166" t="str">
            <v>-</v>
          </cell>
          <cell r="L166" t="str">
            <v>-</v>
          </cell>
          <cell r="P166" t="str">
            <v>-</v>
          </cell>
          <cell r="T166" t="str">
            <v>-</v>
          </cell>
          <cell r="V166">
            <v>99.2</v>
          </cell>
          <cell r="W166" t="str">
            <v>y</v>
          </cell>
          <cell r="X166">
            <v>99.5</v>
          </cell>
          <cell r="Y166" t="str">
            <v>y</v>
          </cell>
          <cell r="Z166">
            <v>99</v>
          </cell>
          <cell r="AA166" t="str">
            <v>y</v>
          </cell>
          <cell r="AB166" t="str">
            <v>Household health survey 2018</v>
          </cell>
          <cell r="AC166" t="str">
            <v>-</v>
          </cell>
          <cell r="AE166" t="str">
            <v>-</v>
          </cell>
          <cell r="AG166" t="str">
            <v>-</v>
          </cell>
          <cell r="AI166" t="str">
            <v>-</v>
          </cell>
          <cell r="AK166" t="str">
            <v>-</v>
          </cell>
          <cell r="AM166" t="str">
            <v>-</v>
          </cell>
          <cell r="AO166" t="str">
            <v>-</v>
          </cell>
          <cell r="AQ166" t="str">
            <v>-</v>
          </cell>
          <cell r="AU166" t="str">
            <v>-</v>
          </cell>
          <cell r="AW166" t="str">
            <v>-</v>
          </cell>
          <cell r="AY166" t="str">
            <v>-</v>
          </cell>
          <cell r="BA166" t="str">
            <v>-</v>
          </cell>
          <cell r="BC166" t="str">
            <v>-</v>
          </cell>
          <cell r="BE166" t="str">
            <v>-</v>
          </cell>
          <cell r="BG166" t="str">
            <v>-</v>
          </cell>
        </row>
        <row r="167">
          <cell r="B167" t="str">
            <v>Senegal</v>
          </cell>
          <cell r="C167">
            <v>22.8</v>
          </cell>
          <cell r="E167">
            <v>27.1</v>
          </cell>
          <cell r="G167">
            <v>18.600000000000001</v>
          </cell>
          <cell r="I167" t="str">
            <v>DHS 2015-16, UNICEF and ILO calculations</v>
          </cell>
          <cell r="J167">
            <v>8.8000000000000007</v>
          </cell>
          <cell r="L167">
            <v>30.5</v>
          </cell>
          <cell r="N167" t="str">
            <v>2019</v>
          </cell>
          <cell r="O167" t="str">
            <v>Continuous DHS 2019</v>
          </cell>
          <cell r="P167">
            <v>0.7</v>
          </cell>
          <cell r="R167" t="str">
            <v>2019</v>
          </cell>
          <cell r="S167" t="str">
            <v>Continuous DHS 2019</v>
          </cell>
          <cell r="T167">
            <v>76.900000000000006</v>
          </cell>
          <cell r="U167"/>
          <cell r="V167">
            <v>78.7</v>
          </cell>
          <cell r="X167">
            <v>80.3</v>
          </cell>
          <cell r="Z167">
            <v>77.099999999999994</v>
          </cell>
          <cell r="AB167" t="str">
            <v>Continuous DHS 2019</v>
          </cell>
          <cell r="AC167">
            <v>25.2</v>
          </cell>
          <cell r="AE167">
            <v>21.1</v>
          </cell>
          <cell r="AG167">
            <v>29.1</v>
          </cell>
          <cell r="AI167">
            <v>47.6</v>
          </cell>
          <cell r="AK167">
            <v>30</v>
          </cell>
          <cell r="AM167">
            <v>23.2</v>
          </cell>
          <cell r="AO167">
            <v>18.2</v>
          </cell>
          <cell r="AQ167">
            <v>14.7</v>
          </cell>
          <cell r="AS167" t="str">
            <v>2019</v>
          </cell>
          <cell r="AT167" t="str">
            <v>Continuous DHS 2019</v>
          </cell>
          <cell r="AU167">
            <v>16.100000000000001</v>
          </cell>
          <cell r="AW167">
            <v>8.1999999999999993</v>
          </cell>
          <cell r="AY167">
            <v>20.9</v>
          </cell>
          <cell r="BA167">
            <v>35.4</v>
          </cell>
          <cell r="BC167">
            <v>17.600000000000001</v>
          </cell>
          <cell r="BE167">
            <v>12.5</v>
          </cell>
          <cell r="BG167">
            <v>5.3</v>
          </cell>
        </row>
        <row r="168">
          <cell r="B168" t="str">
            <v>Serbia</v>
          </cell>
          <cell r="C168">
            <v>9.5</v>
          </cell>
          <cell r="E168">
            <v>11.2</v>
          </cell>
          <cell r="G168">
            <v>7.5</v>
          </cell>
          <cell r="I168" t="str">
            <v>MICS 2019, UNICEF and ILO calculations</v>
          </cell>
          <cell r="J168">
            <v>1.2</v>
          </cell>
          <cell r="L168">
            <v>5.5</v>
          </cell>
          <cell r="N168" t="str">
            <v>2019</v>
          </cell>
          <cell r="O168" t="str">
            <v>MICS 2019</v>
          </cell>
          <cell r="P168">
            <v>0.9</v>
          </cell>
          <cell r="Q168" t="str">
            <v>x</v>
          </cell>
          <cell r="R168" t="str">
            <v>2010</v>
          </cell>
          <cell r="S168" t="str">
            <v>MICS 2010</v>
          </cell>
          <cell r="T168">
            <v>99.8</v>
          </cell>
          <cell r="U168"/>
          <cell r="V168">
            <v>99.9</v>
          </cell>
          <cell r="X168">
            <v>99.8</v>
          </cell>
          <cell r="Z168">
            <v>100</v>
          </cell>
          <cell r="AB168" t="str">
            <v>MICS 2019</v>
          </cell>
          <cell r="AC168" t="str">
            <v>-</v>
          </cell>
          <cell r="AE168" t="str">
            <v>-</v>
          </cell>
          <cell r="AG168" t="str">
            <v>-</v>
          </cell>
          <cell r="AI168" t="str">
            <v>-</v>
          </cell>
          <cell r="AK168" t="str">
            <v>-</v>
          </cell>
          <cell r="AM168" t="str">
            <v>-</v>
          </cell>
          <cell r="AO168" t="str">
            <v>-</v>
          </cell>
          <cell r="AQ168" t="str">
            <v>-</v>
          </cell>
          <cell r="AU168" t="str">
            <v>-</v>
          </cell>
          <cell r="AW168" t="str">
            <v>-</v>
          </cell>
          <cell r="AY168" t="str">
            <v>-</v>
          </cell>
          <cell r="BA168" t="str">
            <v>-</v>
          </cell>
          <cell r="BC168" t="str">
            <v>-</v>
          </cell>
          <cell r="BE168" t="str">
            <v>-</v>
          </cell>
          <cell r="BG168" t="str">
            <v>-</v>
          </cell>
        </row>
        <row r="169">
          <cell r="B169" t="str">
            <v>Seychelles</v>
          </cell>
          <cell r="C169" t="str">
            <v>-</v>
          </cell>
          <cell r="E169" t="str">
            <v>-</v>
          </cell>
          <cell r="G169" t="str">
            <v>-</v>
          </cell>
          <cell r="J169" t="str">
            <v>-</v>
          </cell>
          <cell r="L169" t="str">
            <v>-</v>
          </cell>
          <cell r="P169" t="str">
            <v>-</v>
          </cell>
          <cell r="T169" t="str">
            <v>-</v>
          </cell>
          <cell r="V169" t="str">
            <v>-</v>
          </cell>
          <cell r="X169" t="str">
            <v>-</v>
          </cell>
          <cell r="Z169" t="str">
            <v>-</v>
          </cell>
          <cell r="AC169" t="str">
            <v>-</v>
          </cell>
          <cell r="AE169" t="str">
            <v>-</v>
          </cell>
          <cell r="AG169" t="str">
            <v>-</v>
          </cell>
          <cell r="AI169" t="str">
            <v>-</v>
          </cell>
          <cell r="AK169" t="str">
            <v>-</v>
          </cell>
          <cell r="AM169" t="str">
            <v>-</v>
          </cell>
          <cell r="AO169" t="str">
            <v>-</v>
          </cell>
          <cell r="AQ169" t="str">
            <v>-</v>
          </cell>
          <cell r="AU169" t="str">
            <v>-</v>
          </cell>
          <cell r="AW169" t="str">
            <v>-</v>
          </cell>
          <cell r="AY169" t="str">
            <v>-</v>
          </cell>
          <cell r="BA169" t="str">
            <v>-</v>
          </cell>
          <cell r="BC169" t="str">
            <v>-</v>
          </cell>
          <cell r="BE169" t="str">
            <v>-</v>
          </cell>
          <cell r="BG169" t="str">
            <v>-</v>
          </cell>
        </row>
        <row r="170">
          <cell r="B170" t="str">
            <v>Sierra Leone</v>
          </cell>
          <cell r="C170">
            <v>25.2</v>
          </cell>
          <cell r="E170">
            <v>25.6</v>
          </cell>
          <cell r="G170">
            <v>24.8</v>
          </cell>
          <cell r="I170" t="str">
            <v>MICS 2017, UNICEF and ILO calculations</v>
          </cell>
          <cell r="J170">
            <v>8.6</v>
          </cell>
          <cell r="L170">
            <v>29.6</v>
          </cell>
          <cell r="N170" t="str">
            <v>2019</v>
          </cell>
          <cell r="O170" t="str">
            <v>DHS 2019</v>
          </cell>
          <cell r="P170">
            <v>4.0999999999999996</v>
          </cell>
          <cell r="R170" t="str">
            <v>2019</v>
          </cell>
          <cell r="S170" t="str">
            <v>DHS 2019</v>
          </cell>
          <cell r="T170">
            <v>92.8</v>
          </cell>
          <cell r="U170"/>
          <cell r="V170">
            <v>90.4</v>
          </cell>
          <cell r="X170">
            <v>90.3</v>
          </cell>
          <cell r="Z170">
            <v>90.5</v>
          </cell>
          <cell r="AB170" t="str">
            <v>DHS 2019</v>
          </cell>
          <cell r="AC170">
            <v>83</v>
          </cell>
          <cell r="AE170">
            <v>76.400000000000006</v>
          </cell>
          <cell r="AG170">
            <v>88.7</v>
          </cell>
          <cell r="AI170">
            <v>90.3</v>
          </cell>
          <cell r="AK170">
            <v>90.1</v>
          </cell>
          <cell r="AM170">
            <v>86.6</v>
          </cell>
          <cell r="AO170">
            <v>79.900000000000006</v>
          </cell>
          <cell r="AQ170">
            <v>72.2</v>
          </cell>
          <cell r="AS170" t="str">
            <v>2019</v>
          </cell>
          <cell r="AT170" t="str">
            <v>DHS 2019</v>
          </cell>
          <cell r="AU170">
            <v>7.9</v>
          </cell>
          <cell r="AW170">
            <v>6.3</v>
          </cell>
          <cell r="AY170">
            <v>8.6999999999999993</v>
          </cell>
          <cell r="BA170">
            <v>8.4</v>
          </cell>
          <cell r="BC170">
            <v>8.9</v>
          </cell>
          <cell r="BE170">
            <v>9.1</v>
          </cell>
          <cell r="BG170">
            <v>7.1</v>
          </cell>
        </row>
        <row r="171">
          <cell r="B171" t="str">
            <v>Singapore</v>
          </cell>
          <cell r="C171" t="str">
            <v>-</v>
          </cell>
          <cell r="E171" t="str">
            <v>-</v>
          </cell>
          <cell r="G171" t="str">
            <v>-</v>
          </cell>
          <cell r="J171">
            <v>0</v>
          </cell>
          <cell r="K171" t="str">
            <v>y</v>
          </cell>
          <cell r="L171">
            <v>0.1</v>
          </cell>
          <cell r="M171" t="str">
            <v>y</v>
          </cell>
          <cell r="N171" t="str">
            <v>2021</v>
          </cell>
          <cell r="O171" t="str">
            <v>Singapore Department of Statistics</v>
          </cell>
          <cell r="P171" t="str">
            <v>-</v>
          </cell>
          <cell r="T171" t="str">
            <v>-</v>
          </cell>
          <cell r="V171">
            <v>99.9</v>
          </cell>
          <cell r="X171" t="str">
            <v>-</v>
          </cell>
          <cell r="Z171" t="str">
            <v>-</v>
          </cell>
          <cell r="AB171" t="str">
            <v>Local birth registration, Immigration and Checkpoints Authority, 2020</v>
          </cell>
          <cell r="AC171" t="str">
            <v>-</v>
          </cell>
          <cell r="AE171" t="str">
            <v>-</v>
          </cell>
          <cell r="AG171" t="str">
            <v>-</v>
          </cell>
          <cell r="AI171" t="str">
            <v>-</v>
          </cell>
          <cell r="AK171" t="str">
            <v>-</v>
          </cell>
          <cell r="AM171" t="str">
            <v>-</v>
          </cell>
          <cell r="AO171" t="str">
            <v>-</v>
          </cell>
          <cell r="AQ171" t="str">
            <v>-</v>
          </cell>
          <cell r="AU171" t="str">
            <v>-</v>
          </cell>
          <cell r="AW171" t="str">
            <v>-</v>
          </cell>
          <cell r="AY171" t="str">
            <v>-</v>
          </cell>
          <cell r="BA171" t="str">
            <v>-</v>
          </cell>
          <cell r="BC171" t="str">
            <v>-</v>
          </cell>
          <cell r="BE171" t="str">
            <v>-</v>
          </cell>
          <cell r="BG171" t="str">
            <v>-</v>
          </cell>
        </row>
        <row r="172">
          <cell r="B172" t="str">
            <v>Slovakia</v>
          </cell>
          <cell r="C172" t="str">
            <v>-</v>
          </cell>
          <cell r="E172" t="str">
            <v>-</v>
          </cell>
          <cell r="G172" t="str">
            <v>-</v>
          </cell>
          <cell r="J172" t="str">
            <v>-</v>
          </cell>
          <cell r="L172" t="str">
            <v>-</v>
          </cell>
          <cell r="P172" t="str">
            <v>-</v>
          </cell>
          <cell r="T172" t="str">
            <v>-</v>
          </cell>
          <cell r="V172">
            <v>100</v>
          </cell>
          <cell r="X172">
            <v>100</v>
          </cell>
          <cell r="Z172">
            <v>100</v>
          </cell>
          <cell r="AB172" t="str">
            <v>Vital statistics, Statistical Office of Slovak Republic 2020</v>
          </cell>
          <cell r="AC172" t="str">
            <v>-</v>
          </cell>
          <cell r="AE172" t="str">
            <v>-</v>
          </cell>
          <cell r="AG172" t="str">
            <v>-</v>
          </cell>
          <cell r="AI172" t="str">
            <v>-</v>
          </cell>
          <cell r="AK172" t="str">
            <v>-</v>
          </cell>
          <cell r="AM172" t="str">
            <v>-</v>
          </cell>
          <cell r="AO172" t="str">
            <v>-</v>
          </cell>
          <cell r="AQ172" t="str">
            <v>-</v>
          </cell>
          <cell r="AU172" t="str">
            <v>-</v>
          </cell>
          <cell r="AW172" t="str">
            <v>-</v>
          </cell>
          <cell r="AY172" t="str">
            <v>-</v>
          </cell>
          <cell r="BA172" t="str">
            <v>-</v>
          </cell>
          <cell r="BC172" t="str">
            <v>-</v>
          </cell>
          <cell r="BE172" t="str">
            <v>-</v>
          </cell>
          <cell r="BG172" t="str">
            <v>-</v>
          </cell>
        </row>
        <row r="173">
          <cell r="B173" t="str">
            <v>Slovenia</v>
          </cell>
          <cell r="C173" t="str">
            <v>-</v>
          </cell>
          <cell r="E173" t="str">
            <v>-</v>
          </cell>
          <cell r="G173" t="str">
            <v>-</v>
          </cell>
          <cell r="J173" t="str">
            <v>-</v>
          </cell>
          <cell r="L173" t="str">
            <v>-</v>
          </cell>
          <cell r="P173" t="str">
            <v>-</v>
          </cell>
          <cell r="T173" t="str">
            <v>-</v>
          </cell>
          <cell r="V173">
            <v>100</v>
          </cell>
          <cell r="W173" t="str">
            <v>v</v>
          </cell>
          <cell r="X173">
            <v>100</v>
          </cell>
          <cell r="Y173" t="str">
            <v>v</v>
          </cell>
          <cell r="Z173">
            <v>100</v>
          </cell>
          <cell r="AA173" t="str">
            <v>v</v>
          </cell>
          <cell r="AB173" t="str">
            <v>UNSD Population and Vital Statistics Report, January 2021, latest update on 4 Jan 2022</v>
          </cell>
          <cell r="AC173" t="str">
            <v>-</v>
          </cell>
          <cell r="AE173" t="str">
            <v>-</v>
          </cell>
          <cell r="AG173" t="str">
            <v>-</v>
          </cell>
          <cell r="AI173" t="str">
            <v>-</v>
          </cell>
          <cell r="AK173" t="str">
            <v>-</v>
          </cell>
          <cell r="AM173" t="str">
            <v>-</v>
          </cell>
          <cell r="AO173" t="str">
            <v>-</v>
          </cell>
          <cell r="AQ173" t="str">
            <v>-</v>
          </cell>
          <cell r="AU173" t="str">
            <v>-</v>
          </cell>
          <cell r="AW173" t="str">
            <v>-</v>
          </cell>
          <cell r="AY173" t="str">
            <v>-</v>
          </cell>
          <cell r="BA173" t="str">
            <v>-</v>
          </cell>
          <cell r="BC173" t="str">
            <v>-</v>
          </cell>
          <cell r="BE173" t="str">
            <v>-</v>
          </cell>
          <cell r="BG173" t="str">
            <v>-</v>
          </cell>
        </row>
        <row r="174">
          <cell r="B174" t="str">
            <v>Solomon Islands</v>
          </cell>
          <cell r="C174">
            <v>17.899999999999999</v>
          </cell>
          <cell r="E174">
            <v>17.100000000000001</v>
          </cell>
          <cell r="G174">
            <v>18.600000000000001</v>
          </cell>
          <cell r="I174" t="str">
            <v>DHS 2015, UNICEF and ILO calculations</v>
          </cell>
          <cell r="J174">
            <v>5.6</v>
          </cell>
          <cell r="L174">
            <v>21.3</v>
          </cell>
          <cell r="N174" t="str">
            <v>2015</v>
          </cell>
          <cell r="O174" t="str">
            <v>DHS 2015</v>
          </cell>
          <cell r="P174">
            <v>4.4000000000000004</v>
          </cell>
          <cell r="R174" t="str">
            <v>2015</v>
          </cell>
          <cell r="S174" t="str">
            <v>DHS 2015</v>
          </cell>
          <cell r="T174" t="str">
            <v>-</v>
          </cell>
          <cell r="U174"/>
          <cell r="V174">
            <v>88</v>
          </cell>
          <cell r="X174">
            <v>87.2</v>
          </cell>
          <cell r="Z174">
            <v>89</v>
          </cell>
          <cell r="AB174" t="str">
            <v>DHS 2015</v>
          </cell>
          <cell r="AC174" t="str">
            <v>-</v>
          </cell>
          <cell r="AE174" t="str">
            <v>-</v>
          </cell>
          <cell r="AG174" t="str">
            <v>-</v>
          </cell>
          <cell r="AI174" t="str">
            <v>-</v>
          </cell>
          <cell r="AK174" t="str">
            <v>-</v>
          </cell>
          <cell r="AM174" t="str">
            <v>-</v>
          </cell>
          <cell r="AO174" t="str">
            <v>-</v>
          </cell>
          <cell r="AQ174" t="str">
            <v>-</v>
          </cell>
          <cell r="AU174" t="str">
            <v>-</v>
          </cell>
          <cell r="AW174" t="str">
            <v>-</v>
          </cell>
          <cell r="AY174" t="str">
            <v>-</v>
          </cell>
          <cell r="BA174" t="str">
            <v>-</v>
          </cell>
          <cell r="BC174" t="str">
            <v>-</v>
          </cell>
          <cell r="BE174" t="str">
            <v>-</v>
          </cell>
          <cell r="BG174" t="str">
            <v>-</v>
          </cell>
        </row>
        <row r="175">
          <cell r="B175" t="str">
            <v>Somalia</v>
          </cell>
          <cell r="C175" t="str">
            <v>-</v>
          </cell>
          <cell r="E175" t="str">
            <v>-</v>
          </cell>
          <cell r="G175" t="str">
            <v>-</v>
          </cell>
          <cell r="J175">
            <v>16.7</v>
          </cell>
          <cell r="K175" t="str">
            <v>y</v>
          </cell>
          <cell r="L175">
            <v>35.4</v>
          </cell>
          <cell r="M175" t="str">
            <v>y</v>
          </cell>
          <cell r="N175" t="str">
            <v>2020</v>
          </cell>
          <cell r="O175" t="str">
            <v>SHDS 2020</v>
          </cell>
          <cell r="P175">
            <v>7.1</v>
          </cell>
          <cell r="Q175" t="str">
            <v>y</v>
          </cell>
          <cell r="R175" t="str">
            <v>2020</v>
          </cell>
          <cell r="S175" t="str">
            <v>SHDS 2020</v>
          </cell>
          <cell r="T175" t="str">
            <v>-</v>
          </cell>
          <cell r="U175"/>
          <cell r="V175">
            <v>5.9</v>
          </cell>
          <cell r="W175" t="str">
            <v>y</v>
          </cell>
          <cell r="X175">
            <v>6.3</v>
          </cell>
          <cell r="Y175" t="str">
            <v>y</v>
          </cell>
          <cell r="Z175">
            <v>5.5</v>
          </cell>
          <cell r="AA175" t="str">
            <v>y</v>
          </cell>
          <cell r="AB175" t="str">
            <v>SDHS 2020</v>
          </cell>
          <cell r="AC175">
            <v>99.2</v>
          </cell>
          <cell r="AD175" t="str">
            <v>y</v>
          </cell>
          <cell r="AE175">
            <v>99</v>
          </cell>
          <cell r="AF175" t="str">
            <v>y</v>
          </cell>
          <cell r="AG175">
            <v>99.4</v>
          </cell>
          <cell r="AH175" t="str">
            <v>y</v>
          </cell>
          <cell r="AI175">
            <v>99.3</v>
          </cell>
          <cell r="AJ175" t="str">
            <v>y</v>
          </cell>
          <cell r="AK175">
            <v>99.5</v>
          </cell>
          <cell r="AL175" t="str">
            <v>y</v>
          </cell>
          <cell r="AM175">
            <v>99.1</v>
          </cell>
          <cell r="AN175" t="str">
            <v>y</v>
          </cell>
          <cell r="AO175">
            <v>99.5</v>
          </cell>
          <cell r="AP175" t="str">
            <v>y</v>
          </cell>
          <cell r="AQ175">
            <v>98.6</v>
          </cell>
          <cell r="AR175" t="str">
            <v>y</v>
          </cell>
          <cell r="AS175" t="str">
            <v>2020</v>
          </cell>
          <cell r="AT175" t="str">
            <v>SHDS 2020</v>
          </cell>
          <cell r="AU175">
            <v>26</v>
          </cell>
          <cell r="AV175" t="str">
            <v>y</v>
          </cell>
          <cell r="AW175">
            <v>28.3</v>
          </cell>
          <cell r="AX175" t="str">
            <v>y</v>
          </cell>
          <cell r="AY175">
            <v>26.1</v>
          </cell>
          <cell r="AZ175" t="str">
            <v>y</v>
          </cell>
          <cell r="BA175">
            <v>21.7</v>
          </cell>
          <cell r="BB175" t="str">
            <v>y</v>
          </cell>
          <cell r="BC175">
            <v>27.6</v>
          </cell>
          <cell r="BD175" t="str">
            <v>y</v>
          </cell>
          <cell r="BE175">
            <v>28.7</v>
          </cell>
          <cell r="BF175" t="str">
            <v>y</v>
          </cell>
          <cell r="BG175">
            <v>27.5</v>
          </cell>
        </row>
        <row r="176">
          <cell r="B176" t="str">
            <v>South Africa</v>
          </cell>
          <cell r="C176">
            <v>3.6</v>
          </cell>
          <cell r="E176">
            <v>3.8</v>
          </cell>
          <cell r="G176">
            <v>3.3</v>
          </cell>
          <cell r="I176" t="str">
            <v>Survey of Activities of Young People 2015, UNICEF and ILO calculations</v>
          </cell>
          <cell r="J176">
            <v>0.9</v>
          </cell>
          <cell r="L176">
            <v>3.6</v>
          </cell>
          <cell r="N176" t="str">
            <v>2016</v>
          </cell>
          <cell r="O176" t="str">
            <v>DHS 2016</v>
          </cell>
          <cell r="P176">
            <v>0.6</v>
          </cell>
          <cell r="R176" t="str">
            <v>2016</v>
          </cell>
          <cell r="S176" t="str">
            <v>DHS 2016</v>
          </cell>
          <cell r="T176" t="str">
            <v>-</v>
          </cell>
          <cell r="U176"/>
          <cell r="V176">
            <v>88.6</v>
          </cell>
          <cell r="W176" t="str">
            <v>y</v>
          </cell>
          <cell r="X176" t="str">
            <v>-</v>
          </cell>
          <cell r="Z176" t="str">
            <v>-</v>
          </cell>
          <cell r="AB176" t="str">
            <v>Recorded live births 2017</v>
          </cell>
          <cell r="AC176" t="str">
            <v>-</v>
          </cell>
          <cell r="AE176" t="str">
            <v>-</v>
          </cell>
          <cell r="AG176" t="str">
            <v>-</v>
          </cell>
          <cell r="AI176" t="str">
            <v>-</v>
          </cell>
          <cell r="AK176" t="str">
            <v>-</v>
          </cell>
          <cell r="AM176" t="str">
            <v>-</v>
          </cell>
          <cell r="AO176" t="str">
            <v>-</v>
          </cell>
          <cell r="AQ176" t="str">
            <v>-</v>
          </cell>
          <cell r="AU176" t="str">
            <v>-</v>
          </cell>
          <cell r="AW176" t="str">
            <v>-</v>
          </cell>
          <cell r="AY176" t="str">
            <v>-</v>
          </cell>
          <cell r="BA176" t="str">
            <v>-</v>
          </cell>
          <cell r="BC176" t="str">
            <v>-</v>
          </cell>
          <cell r="BE176" t="str">
            <v>-</v>
          </cell>
          <cell r="BG176" t="str">
            <v>-</v>
          </cell>
        </row>
        <row r="177">
          <cell r="B177" t="str">
            <v>South Sudan</v>
          </cell>
          <cell r="C177" t="str">
            <v>-</v>
          </cell>
          <cell r="E177" t="str">
            <v>-</v>
          </cell>
          <cell r="G177" t="str">
            <v>-</v>
          </cell>
          <cell r="J177">
            <v>8.9</v>
          </cell>
          <cell r="K177" t="str">
            <v>x</v>
          </cell>
          <cell r="L177">
            <v>51.5</v>
          </cell>
          <cell r="M177" t="str">
            <v>x</v>
          </cell>
          <cell r="N177" t="str">
            <v>2010</v>
          </cell>
          <cell r="O177" t="str">
            <v>SHHS-2 2010</v>
          </cell>
          <cell r="P177" t="str">
            <v>-</v>
          </cell>
          <cell r="T177">
            <v>34.200000000000003</v>
          </cell>
          <cell r="U177" t="str">
            <v>x</v>
          </cell>
          <cell r="V177">
            <v>35.4</v>
          </cell>
          <cell r="W177" t="str">
            <v>x</v>
          </cell>
          <cell r="X177">
            <v>34.9</v>
          </cell>
          <cell r="Y177" t="str">
            <v>x</v>
          </cell>
          <cell r="Z177">
            <v>36</v>
          </cell>
          <cell r="AA177" t="str">
            <v>x</v>
          </cell>
          <cell r="AB177" t="str">
            <v>SHHS-2 2010</v>
          </cell>
          <cell r="AC177" t="str">
            <v>-</v>
          </cell>
          <cell r="AE177" t="str">
            <v>-</v>
          </cell>
          <cell r="AG177" t="str">
            <v>-</v>
          </cell>
          <cell r="AI177" t="str">
            <v>-</v>
          </cell>
          <cell r="AK177" t="str">
            <v>-</v>
          </cell>
          <cell r="AM177" t="str">
            <v>-</v>
          </cell>
          <cell r="AO177" t="str">
            <v>-</v>
          </cell>
          <cell r="AQ177" t="str">
            <v>-</v>
          </cell>
          <cell r="AU177" t="str">
            <v>-</v>
          </cell>
          <cell r="AW177" t="str">
            <v>-</v>
          </cell>
          <cell r="AY177" t="str">
            <v>-</v>
          </cell>
          <cell r="BA177" t="str">
            <v>-</v>
          </cell>
          <cell r="BC177" t="str">
            <v>-</v>
          </cell>
          <cell r="BE177" t="str">
            <v>-</v>
          </cell>
          <cell r="BG177" t="str">
            <v>-</v>
          </cell>
        </row>
        <row r="178">
          <cell r="B178" t="str">
            <v>Spain</v>
          </cell>
          <cell r="C178" t="str">
            <v>-</v>
          </cell>
          <cell r="E178" t="str">
            <v>-</v>
          </cell>
          <cell r="G178" t="str">
            <v>-</v>
          </cell>
          <cell r="J178" t="str">
            <v>-</v>
          </cell>
          <cell r="L178" t="str">
            <v>-</v>
          </cell>
          <cell r="P178" t="str">
            <v>-</v>
          </cell>
          <cell r="T178" t="str">
            <v>-</v>
          </cell>
          <cell r="V178">
            <v>100</v>
          </cell>
          <cell r="W178" t="str">
            <v>v</v>
          </cell>
          <cell r="X178">
            <v>100</v>
          </cell>
          <cell r="Y178" t="str">
            <v>v</v>
          </cell>
          <cell r="Z178">
            <v>100</v>
          </cell>
          <cell r="AA178" t="str">
            <v>v</v>
          </cell>
          <cell r="AB178" t="str">
            <v>UNSD Population and Vital Statistics Report, January 2021, latest update on 4 Jan 2022</v>
          </cell>
          <cell r="AC178" t="str">
            <v>-</v>
          </cell>
          <cell r="AE178" t="str">
            <v>-</v>
          </cell>
          <cell r="AG178" t="str">
            <v>-</v>
          </cell>
          <cell r="AI178" t="str">
            <v>-</v>
          </cell>
          <cell r="AK178" t="str">
            <v>-</v>
          </cell>
          <cell r="AM178" t="str">
            <v>-</v>
          </cell>
          <cell r="AO178" t="str">
            <v>-</v>
          </cell>
          <cell r="AQ178" t="str">
            <v>-</v>
          </cell>
          <cell r="AU178" t="str">
            <v>-</v>
          </cell>
          <cell r="AW178" t="str">
            <v>-</v>
          </cell>
          <cell r="AY178" t="str">
            <v>-</v>
          </cell>
          <cell r="BA178" t="str">
            <v>-</v>
          </cell>
          <cell r="BC178" t="str">
            <v>-</v>
          </cell>
          <cell r="BE178" t="str">
            <v>-</v>
          </cell>
          <cell r="BG178" t="str">
            <v>-</v>
          </cell>
        </row>
        <row r="179">
          <cell r="B179" t="str">
            <v>Sri Lanka</v>
          </cell>
          <cell r="C179">
            <v>0.8</v>
          </cell>
          <cell r="E179">
            <v>0.9</v>
          </cell>
          <cell r="G179">
            <v>0.6</v>
          </cell>
          <cell r="I179" t="str">
            <v>CAS 2016, UNICEF and ILO calculations</v>
          </cell>
          <cell r="J179">
            <v>0.9</v>
          </cell>
          <cell r="L179">
            <v>9.8000000000000007</v>
          </cell>
          <cell r="N179" t="str">
            <v>2016</v>
          </cell>
          <cell r="O179" t="str">
            <v>DHS 2016</v>
          </cell>
          <cell r="P179" t="str">
            <v>-</v>
          </cell>
          <cell r="T179" t="str">
            <v>-</v>
          </cell>
          <cell r="V179">
            <v>97.2</v>
          </cell>
          <cell r="W179" t="str">
            <v>x</v>
          </cell>
          <cell r="X179">
            <v>97.4</v>
          </cell>
          <cell r="Y179" t="str">
            <v>x</v>
          </cell>
          <cell r="Z179">
            <v>97</v>
          </cell>
          <cell r="AA179" t="str">
            <v>x</v>
          </cell>
          <cell r="AB179" t="str">
            <v>DHS 2006-07</v>
          </cell>
          <cell r="AC179" t="str">
            <v>-</v>
          </cell>
          <cell r="AE179" t="str">
            <v>-</v>
          </cell>
          <cell r="AG179" t="str">
            <v>-</v>
          </cell>
          <cell r="AI179" t="str">
            <v>-</v>
          </cell>
          <cell r="AK179" t="str">
            <v>-</v>
          </cell>
          <cell r="AM179" t="str">
            <v>-</v>
          </cell>
          <cell r="AO179" t="str">
            <v>-</v>
          </cell>
          <cell r="AQ179" t="str">
            <v>-</v>
          </cell>
          <cell r="AU179" t="str">
            <v>-</v>
          </cell>
          <cell r="AW179" t="str">
            <v>-</v>
          </cell>
          <cell r="AY179" t="str">
            <v>-</v>
          </cell>
          <cell r="BA179" t="str">
            <v>-</v>
          </cell>
          <cell r="BC179" t="str">
            <v>-</v>
          </cell>
          <cell r="BE179" t="str">
            <v>-</v>
          </cell>
          <cell r="BG179" t="str">
            <v>-</v>
          </cell>
        </row>
        <row r="180">
          <cell r="B180" t="str">
            <v>State of Palestine</v>
          </cell>
          <cell r="C180">
            <v>7.3</v>
          </cell>
          <cell r="E180">
            <v>9.6</v>
          </cell>
          <cell r="G180">
            <v>4.8</v>
          </cell>
          <cell r="I180" t="str">
            <v>MICS 2019-20</v>
          </cell>
          <cell r="J180">
            <v>0.7</v>
          </cell>
          <cell r="L180">
            <v>13.4</v>
          </cell>
          <cell r="N180" t="str">
            <v>2019-20</v>
          </cell>
          <cell r="O180" t="str">
            <v>MICS 2019-20</v>
          </cell>
          <cell r="P180" t="str">
            <v>-</v>
          </cell>
          <cell r="T180">
            <v>97</v>
          </cell>
          <cell r="V180">
            <v>99.2</v>
          </cell>
          <cell r="X180">
            <v>99.4</v>
          </cell>
          <cell r="Z180">
            <v>98.9</v>
          </cell>
          <cell r="AB180" t="str">
            <v>MICS 2019-20</v>
          </cell>
          <cell r="AC180" t="str">
            <v>-</v>
          </cell>
          <cell r="AE180" t="str">
            <v>-</v>
          </cell>
          <cell r="AG180" t="str">
            <v>-</v>
          </cell>
          <cell r="AI180" t="str">
            <v>-</v>
          </cell>
          <cell r="AK180" t="str">
            <v>-</v>
          </cell>
          <cell r="AM180" t="str">
            <v>-</v>
          </cell>
          <cell r="AO180" t="str">
            <v>-</v>
          </cell>
          <cell r="AQ180" t="str">
            <v>-</v>
          </cell>
          <cell r="AU180" t="str">
            <v>-</v>
          </cell>
          <cell r="AW180" t="str">
            <v>-</v>
          </cell>
          <cell r="AY180" t="str">
            <v>-</v>
          </cell>
          <cell r="BA180" t="str">
            <v>-</v>
          </cell>
          <cell r="BC180" t="str">
            <v>-</v>
          </cell>
          <cell r="BE180" t="str">
            <v>-</v>
          </cell>
          <cell r="BG180" t="str">
            <v>-</v>
          </cell>
        </row>
        <row r="181">
          <cell r="B181" t="str">
            <v>Sudan</v>
          </cell>
          <cell r="C181">
            <v>18.100000000000001</v>
          </cell>
          <cell r="E181">
            <v>19.899999999999999</v>
          </cell>
          <cell r="G181">
            <v>16.3</v>
          </cell>
          <cell r="I181" t="str">
            <v>MICS 2014, UNICEF and ILO calculations</v>
          </cell>
          <cell r="J181">
            <v>11.9</v>
          </cell>
          <cell r="K181" t="str">
            <v>x</v>
          </cell>
          <cell r="L181">
            <v>34.200000000000003</v>
          </cell>
          <cell r="M181" t="str">
            <v>x</v>
          </cell>
          <cell r="N181" t="str">
            <v>2014</v>
          </cell>
          <cell r="O181" t="str">
            <v>MICS 2014</v>
          </cell>
          <cell r="P181" t="str">
            <v>-</v>
          </cell>
          <cell r="T181">
            <v>62</v>
          </cell>
          <cell r="V181">
            <v>67.3</v>
          </cell>
          <cell r="X181">
            <v>68.8</v>
          </cell>
          <cell r="Z181">
            <v>65.8</v>
          </cell>
          <cell r="AB181" t="str">
            <v>MICS 2014</v>
          </cell>
          <cell r="AC181">
            <v>86.6</v>
          </cell>
          <cell r="AE181">
            <v>85.5</v>
          </cell>
          <cell r="AG181">
            <v>87.2</v>
          </cell>
          <cell r="AI181">
            <v>88</v>
          </cell>
          <cell r="AK181">
            <v>81.7</v>
          </cell>
          <cell r="AM181">
            <v>80.7</v>
          </cell>
          <cell r="AO181">
            <v>90</v>
          </cell>
          <cell r="AQ181">
            <v>91.6</v>
          </cell>
          <cell r="AS181" t="str">
            <v>2014</v>
          </cell>
          <cell r="AT181" t="str">
            <v>MICS 2014</v>
          </cell>
          <cell r="AU181">
            <v>30.1</v>
          </cell>
          <cell r="AW181">
            <v>26.9</v>
          </cell>
          <cell r="AY181">
            <v>31.4</v>
          </cell>
          <cell r="BA181">
            <v>28.9</v>
          </cell>
          <cell r="BC181">
            <v>27.6</v>
          </cell>
          <cell r="BE181">
            <v>30.2</v>
          </cell>
          <cell r="BG181">
            <v>34.799999999999997</v>
          </cell>
        </row>
        <row r="182">
          <cell r="B182" t="str">
            <v>Suriname</v>
          </cell>
          <cell r="C182">
            <v>4.3</v>
          </cell>
          <cell r="E182">
            <v>4.9000000000000004</v>
          </cell>
          <cell r="G182">
            <v>3.5</v>
          </cell>
          <cell r="I182" t="str">
            <v>MICS 2018, UNICEF and ILO calculations</v>
          </cell>
          <cell r="J182">
            <v>8.8000000000000007</v>
          </cell>
          <cell r="K182" t="str">
            <v>y</v>
          </cell>
          <cell r="L182">
            <v>36</v>
          </cell>
          <cell r="M182" t="str">
            <v>y</v>
          </cell>
          <cell r="N182" t="str">
            <v>2018</v>
          </cell>
          <cell r="O182" t="str">
            <v>MICS 2018</v>
          </cell>
          <cell r="P182">
            <v>19.600000000000001</v>
          </cell>
          <cell r="R182" t="str">
            <v>2018</v>
          </cell>
          <cell r="S182" t="str">
            <v>MICS 2018</v>
          </cell>
          <cell r="T182">
            <v>97.7</v>
          </cell>
          <cell r="U182" t="str">
            <v>y</v>
          </cell>
          <cell r="V182">
            <v>98.3</v>
          </cell>
          <cell r="W182" t="str">
            <v>y</v>
          </cell>
          <cell r="X182">
            <v>98.1</v>
          </cell>
          <cell r="Y182" t="str">
            <v>y</v>
          </cell>
          <cell r="Z182">
            <v>98.5</v>
          </cell>
          <cell r="AA182" t="str">
            <v>y</v>
          </cell>
          <cell r="AB182" t="str">
            <v>MICS 2018</v>
          </cell>
          <cell r="AC182" t="str">
            <v>-</v>
          </cell>
          <cell r="AE182" t="str">
            <v>-</v>
          </cell>
          <cell r="AG182" t="str">
            <v>-</v>
          </cell>
          <cell r="AI182" t="str">
            <v>-</v>
          </cell>
          <cell r="AK182" t="str">
            <v>-</v>
          </cell>
          <cell r="AM182" t="str">
            <v>-</v>
          </cell>
          <cell r="AO182" t="str">
            <v>-</v>
          </cell>
          <cell r="AQ182" t="str">
            <v>-</v>
          </cell>
          <cell r="AU182" t="str">
            <v>-</v>
          </cell>
          <cell r="AW182" t="str">
            <v>-</v>
          </cell>
          <cell r="AY182" t="str">
            <v>-</v>
          </cell>
          <cell r="BA182" t="str">
            <v>-</v>
          </cell>
          <cell r="BC182" t="str">
            <v>-</v>
          </cell>
          <cell r="BE182" t="str">
            <v>-</v>
          </cell>
          <cell r="BG182" t="str">
            <v>-</v>
          </cell>
        </row>
        <row r="183">
          <cell r="B183" t="str">
            <v>Sweden</v>
          </cell>
          <cell r="C183" t="str">
            <v>-</v>
          </cell>
          <cell r="E183" t="str">
            <v>-</v>
          </cell>
          <cell r="G183" t="str">
            <v>-</v>
          </cell>
          <cell r="J183" t="str">
            <v>-</v>
          </cell>
          <cell r="L183" t="str">
            <v>-</v>
          </cell>
          <cell r="P183" t="str">
            <v>-</v>
          </cell>
          <cell r="T183" t="str">
            <v>-</v>
          </cell>
          <cell r="V183">
            <v>100</v>
          </cell>
          <cell r="W183" t="str">
            <v>v</v>
          </cell>
          <cell r="X183">
            <v>100</v>
          </cell>
          <cell r="Y183" t="str">
            <v>v</v>
          </cell>
          <cell r="Z183">
            <v>100</v>
          </cell>
          <cell r="AA183" t="str">
            <v>v</v>
          </cell>
          <cell r="AB183" t="str">
            <v>UNSD Population and Vital Statistics Report, January 2021, latest update on 4 Jan 2022</v>
          </cell>
          <cell r="AC183" t="str">
            <v>-</v>
          </cell>
          <cell r="AE183" t="str">
            <v>-</v>
          </cell>
          <cell r="AG183" t="str">
            <v>-</v>
          </cell>
          <cell r="AI183" t="str">
            <v>-</v>
          </cell>
          <cell r="AK183" t="str">
            <v>-</v>
          </cell>
          <cell r="AM183" t="str">
            <v>-</v>
          </cell>
          <cell r="AO183" t="str">
            <v>-</v>
          </cell>
          <cell r="AQ183" t="str">
            <v>-</v>
          </cell>
          <cell r="AU183" t="str">
            <v>-</v>
          </cell>
          <cell r="AW183" t="str">
            <v>-</v>
          </cell>
          <cell r="AY183" t="str">
            <v>-</v>
          </cell>
          <cell r="BA183" t="str">
            <v>-</v>
          </cell>
          <cell r="BC183" t="str">
            <v>-</v>
          </cell>
          <cell r="BE183" t="str">
            <v>-</v>
          </cell>
          <cell r="BG183" t="str">
            <v>-</v>
          </cell>
        </row>
        <row r="184">
          <cell r="B184" t="str">
            <v>Switzerland</v>
          </cell>
          <cell r="C184" t="str">
            <v>-</v>
          </cell>
          <cell r="E184" t="str">
            <v>-</v>
          </cell>
          <cell r="G184" t="str">
            <v>-</v>
          </cell>
          <cell r="J184" t="str">
            <v>-</v>
          </cell>
          <cell r="L184" t="str">
            <v>-</v>
          </cell>
          <cell r="P184" t="str">
            <v>-</v>
          </cell>
          <cell r="T184" t="str">
            <v>-</v>
          </cell>
          <cell r="V184">
            <v>100</v>
          </cell>
          <cell r="W184" t="str">
            <v>v</v>
          </cell>
          <cell r="X184">
            <v>100</v>
          </cell>
          <cell r="Y184" t="str">
            <v>v</v>
          </cell>
          <cell r="Z184">
            <v>100</v>
          </cell>
          <cell r="AA184" t="str">
            <v>v</v>
          </cell>
          <cell r="AB184" t="str">
            <v>UNSD Population and Vital Statistics Report, January 2021, latest update on 4 Jan 2022</v>
          </cell>
          <cell r="AC184" t="str">
            <v>-</v>
          </cell>
          <cell r="AE184" t="str">
            <v>-</v>
          </cell>
          <cell r="AG184" t="str">
            <v>-</v>
          </cell>
          <cell r="AI184" t="str">
            <v>-</v>
          </cell>
          <cell r="AK184" t="str">
            <v>-</v>
          </cell>
          <cell r="AM184" t="str">
            <v>-</v>
          </cell>
          <cell r="AO184" t="str">
            <v>-</v>
          </cell>
          <cell r="AQ184" t="str">
            <v>-</v>
          </cell>
          <cell r="AU184" t="str">
            <v>-</v>
          </cell>
          <cell r="AW184" t="str">
            <v>-</v>
          </cell>
          <cell r="AY184" t="str">
            <v>-</v>
          </cell>
          <cell r="BA184" t="str">
            <v>-</v>
          </cell>
          <cell r="BC184" t="str">
            <v>-</v>
          </cell>
          <cell r="BE184" t="str">
            <v>-</v>
          </cell>
          <cell r="BG184" t="str">
            <v>-</v>
          </cell>
        </row>
        <row r="185">
          <cell r="B185" t="str">
            <v>Syrian Arab Republic</v>
          </cell>
          <cell r="C185" t="str">
            <v>-</v>
          </cell>
          <cell r="E185" t="str">
            <v>-</v>
          </cell>
          <cell r="G185" t="str">
            <v>-</v>
          </cell>
          <cell r="J185">
            <v>2.5</v>
          </cell>
          <cell r="K185" t="str">
            <v>x</v>
          </cell>
          <cell r="L185">
            <v>13.3</v>
          </cell>
          <cell r="M185" t="str">
            <v>x</v>
          </cell>
          <cell r="N185" t="str">
            <v>2006</v>
          </cell>
          <cell r="O185" t="str">
            <v>MICS 2006</v>
          </cell>
          <cell r="P185" t="str">
            <v>-</v>
          </cell>
          <cell r="T185">
            <v>88.8</v>
          </cell>
          <cell r="U185" t="str">
            <v>x</v>
          </cell>
          <cell r="V185">
            <v>96</v>
          </cell>
          <cell r="W185" t="str">
            <v>x</v>
          </cell>
          <cell r="X185">
            <v>96.3</v>
          </cell>
          <cell r="Y185" t="str">
            <v>x</v>
          </cell>
          <cell r="Z185">
            <v>95.8</v>
          </cell>
          <cell r="AA185" t="str">
            <v>x</v>
          </cell>
          <cell r="AB185" t="str">
            <v>MICS 2006</v>
          </cell>
          <cell r="AC185" t="str">
            <v>-</v>
          </cell>
          <cell r="AE185" t="str">
            <v>-</v>
          </cell>
          <cell r="AG185" t="str">
            <v>-</v>
          </cell>
          <cell r="AI185" t="str">
            <v>-</v>
          </cell>
          <cell r="AK185" t="str">
            <v>-</v>
          </cell>
          <cell r="AM185" t="str">
            <v>-</v>
          </cell>
          <cell r="AO185" t="str">
            <v>-</v>
          </cell>
          <cell r="AQ185" t="str">
            <v>-</v>
          </cell>
          <cell r="AU185" t="str">
            <v>-</v>
          </cell>
          <cell r="AW185" t="str">
            <v>-</v>
          </cell>
          <cell r="AY185" t="str">
            <v>-</v>
          </cell>
          <cell r="BA185" t="str">
            <v>-</v>
          </cell>
          <cell r="BC185" t="str">
            <v>-</v>
          </cell>
          <cell r="BE185" t="str">
            <v>-</v>
          </cell>
          <cell r="BG185" t="str">
            <v>-</v>
          </cell>
        </row>
        <row r="186">
          <cell r="B186" t="str">
            <v>Tajikistan</v>
          </cell>
          <cell r="C186" t="str">
            <v>-</v>
          </cell>
          <cell r="E186" t="str">
            <v>-</v>
          </cell>
          <cell r="G186" t="str">
            <v>-</v>
          </cell>
          <cell r="J186">
            <v>0.1</v>
          </cell>
          <cell r="L186">
            <v>8.6999999999999993</v>
          </cell>
          <cell r="N186" t="str">
            <v>2017</v>
          </cell>
          <cell r="O186" t="str">
            <v>DHS 2017</v>
          </cell>
          <cell r="P186" t="str">
            <v>-</v>
          </cell>
          <cell r="T186">
            <v>89.6</v>
          </cell>
          <cell r="V186">
            <v>95.8</v>
          </cell>
          <cell r="X186">
            <v>95.9</v>
          </cell>
          <cell r="Z186">
            <v>95.7</v>
          </cell>
          <cell r="AB186" t="str">
            <v>DHS 2017</v>
          </cell>
          <cell r="AC186" t="str">
            <v>-</v>
          </cell>
          <cell r="AE186" t="str">
            <v>-</v>
          </cell>
          <cell r="AG186" t="str">
            <v>-</v>
          </cell>
          <cell r="AI186" t="str">
            <v>-</v>
          </cell>
          <cell r="AK186" t="str">
            <v>-</v>
          </cell>
          <cell r="AM186" t="str">
            <v>-</v>
          </cell>
          <cell r="AO186" t="str">
            <v>-</v>
          </cell>
          <cell r="AQ186" t="str">
            <v>-</v>
          </cell>
          <cell r="AU186" t="str">
            <v>-</v>
          </cell>
          <cell r="AW186" t="str">
            <v>-</v>
          </cell>
          <cell r="AY186" t="str">
            <v>-</v>
          </cell>
          <cell r="BA186" t="str">
            <v>-</v>
          </cell>
          <cell r="BC186" t="str">
            <v>-</v>
          </cell>
          <cell r="BE186" t="str">
            <v>-</v>
          </cell>
          <cell r="BG186" t="str">
            <v>-</v>
          </cell>
        </row>
        <row r="187">
          <cell r="B187" t="str">
            <v>Thailand</v>
          </cell>
          <cell r="C187" t="str">
            <v>-</v>
          </cell>
          <cell r="E187" t="str">
            <v>-</v>
          </cell>
          <cell r="G187" t="str">
            <v>-</v>
          </cell>
          <cell r="J187">
            <v>3</v>
          </cell>
          <cell r="L187">
            <v>20.2</v>
          </cell>
          <cell r="N187" t="str">
            <v>2019</v>
          </cell>
          <cell r="O187" t="str">
            <v>MICS 2019</v>
          </cell>
          <cell r="P187">
            <v>9.8000000000000007</v>
          </cell>
          <cell r="R187" t="str">
            <v>2019</v>
          </cell>
          <cell r="S187" t="str">
            <v>MICS 2019</v>
          </cell>
          <cell r="T187">
            <v>100</v>
          </cell>
          <cell r="U187"/>
          <cell r="V187">
            <v>99.8</v>
          </cell>
          <cell r="X187">
            <v>99.7</v>
          </cell>
          <cell r="Z187">
            <v>99.7</v>
          </cell>
          <cell r="AB187" t="str">
            <v>MICS 2019</v>
          </cell>
          <cell r="AC187" t="str">
            <v>-</v>
          </cell>
          <cell r="AE187" t="str">
            <v>-</v>
          </cell>
          <cell r="AG187" t="str">
            <v>-</v>
          </cell>
          <cell r="AI187" t="str">
            <v>-</v>
          </cell>
          <cell r="AK187" t="str">
            <v>-</v>
          </cell>
          <cell r="AM187" t="str">
            <v>-</v>
          </cell>
          <cell r="AO187" t="str">
            <v>-</v>
          </cell>
          <cell r="AQ187" t="str">
            <v>-</v>
          </cell>
          <cell r="AU187" t="str">
            <v>-</v>
          </cell>
          <cell r="AW187" t="str">
            <v>-</v>
          </cell>
          <cell r="AY187" t="str">
            <v>-</v>
          </cell>
          <cell r="BA187" t="str">
            <v>-</v>
          </cell>
          <cell r="BC187" t="str">
            <v>-</v>
          </cell>
          <cell r="BE187" t="str">
            <v>-</v>
          </cell>
          <cell r="BG187" t="str">
            <v>-</v>
          </cell>
        </row>
        <row r="188">
          <cell r="B188" t="str">
            <v>Timor-Leste</v>
          </cell>
          <cell r="C188">
            <v>9.1999999999999993</v>
          </cell>
          <cell r="E188">
            <v>8.9</v>
          </cell>
          <cell r="G188">
            <v>9.5</v>
          </cell>
          <cell r="I188" t="str">
            <v>National Child Labour and Forced Labour Survey 2016, UNICEF and ILO calculations</v>
          </cell>
          <cell r="J188">
            <v>2.6</v>
          </cell>
          <cell r="L188">
            <v>14.9</v>
          </cell>
          <cell r="N188" t="str">
            <v>2016</v>
          </cell>
          <cell r="O188" t="str">
            <v>DHS 2016</v>
          </cell>
          <cell r="P188">
            <v>1.2</v>
          </cell>
          <cell r="R188" t="str">
            <v>2016</v>
          </cell>
          <cell r="S188" t="str">
            <v>DHS 2016</v>
          </cell>
          <cell r="T188">
            <v>38</v>
          </cell>
          <cell r="U188"/>
          <cell r="V188">
            <v>60.4</v>
          </cell>
          <cell r="X188">
            <v>59.8</v>
          </cell>
          <cell r="Z188">
            <v>61</v>
          </cell>
          <cell r="AB188" t="str">
            <v>DHS 2016</v>
          </cell>
          <cell r="AC188" t="str">
            <v>-</v>
          </cell>
          <cell r="AE188" t="str">
            <v>-</v>
          </cell>
          <cell r="AG188" t="str">
            <v>-</v>
          </cell>
          <cell r="AI188" t="str">
            <v>-</v>
          </cell>
          <cell r="AK188" t="str">
            <v>-</v>
          </cell>
          <cell r="AM188" t="str">
            <v>-</v>
          </cell>
          <cell r="AO188" t="str">
            <v>-</v>
          </cell>
          <cell r="AQ188" t="str">
            <v>-</v>
          </cell>
          <cell r="AU188" t="str">
            <v>-</v>
          </cell>
          <cell r="AW188" t="str">
            <v>-</v>
          </cell>
          <cell r="AY188" t="str">
            <v>-</v>
          </cell>
          <cell r="BA188" t="str">
            <v>-</v>
          </cell>
          <cell r="BC188" t="str">
            <v>-</v>
          </cell>
          <cell r="BE188" t="str">
            <v>-</v>
          </cell>
          <cell r="BG188" t="str">
            <v>-</v>
          </cell>
        </row>
        <row r="189">
          <cell r="B189" t="str">
            <v>Togo</v>
          </cell>
          <cell r="C189">
            <v>38.5</v>
          </cell>
          <cell r="E189">
            <v>38.4</v>
          </cell>
          <cell r="G189">
            <v>38.5</v>
          </cell>
          <cell r="I189" t="str">
            <v>MICS 2017, UNICEF and ILO calculations</v>
          </cell>
          <cell r="J189">
            <v>6.4</v>
          </cell>
          <cell r="L189">
            <v>24.8</v>
          </cell>
          <cell r="N189" t="str">
            <v>2017</v>
          </cell>
          <cell r="O189" t="str">
            <v>MICS 2017</v>
          </cell>
          <cell r="P189">
            <v>2.6</v>
          </cell>
          <cell r="R189" t="str">
            <v>2017</v>
          </cell>
          <cell r="S189" t="str">
            <v>MICS 2017</v>
          </cell>
          <cell r="T189">
            <v>79.2</v>
          </cell>
          <cell r="U189"/>
          <cell r="V189">
            <v>82.9</v>
          </cell>
          <cell r="X189">
            <v>83.9</v>
          </cell>
          <cell r="Z189">
            <v>81.7</v>
          </cell>
          <cell r="AB189" t="str">
            <v>MICS 2017</v>
          </cell>
          <cell r="AC189">
            <v>3.1</v>
          </cell>
          <cell r="AE189">
            <v>2.5</v>
          </cell>
          <cell r="AG189">
            <v>3.6</v>
          </cell>
          <cell r="AI189">
            <v>4.2</v>
          </cell>
          <cell r="AK189">
            <v>3.5</v>
          </cell>
          <cell r="AM189">
            <v>2.6</v>
          </cell>
          <cell r="AO189">
            <v>3.6</v>
          </cell>
          <cell r="AQ189">
            <v>1.9</v>
          </cell>
          <cell r="AS189" t="str">
            <v>2017</v>
          </cell>
          <cell r="AT189" t="str">
            <v>MICS 2017</v>
          </cell>
          <cell r="AU189">
            <v>0.3</v>
          </cell>
          <cell r="AW189">
            <v>0.1</v>
          </cell>
          <cell r="AY189">
            <v>0.4</v>
          </cell>
          <cell r="BA189">
            <v>0.7</v>
          </cell>
          <cell r="BC189">
            <v>0.2</v>
          </cell>
          <cell r="BE189">
            <v>0</v>
          </cell>
          <cell r="BG189">
            <v>0.1</v>
          </cell>
        </row>
        <row r="190">
          <cell r="B190" t="str">
            <v>Tokelau</v>
          </cell>
          <cell r="C190" t="str">
            <v>-</v>
          </cell>
          <cell r="E190" t="str">
            <v>-</v>
          </cell>
          <cell r="G190" t="str">
            <v>-</v>
          </cell>
          <cell r="J190" t="str">
            <v>-</v>
          </cell>
          <cell r="L190" t="str">
            <v>-</v>
          </cell>
          <cell r="P190" t="str">
            <v>-</v>
          </cell>
          <cell r="T190" t="str">
            <v>-</v>
          </cell>
          <cell r="V190" t="str">
            <v>-</v>
          </cell>
          <cell r="X190" t="str">
            <v>-</v>
          </cell>
          <cell r="Z190" t="str">
            <v>-</v>
          </cell>
          <cell r="AC190" t="str">
            <v>-</v>
          </cell>
          <cell r="AE190" t="str">
            <v>-</v>
          </cell>
          <cell r="AG190" t="str">
            <v>-</v>
          </cell>
          <cell r="AI190" t="str">
            <v>-</v>
          </cell>
          <cell r="AK190" t="str">
            <v>-</v>
          </cell>
          <cell r="AM190" t="str">
            <v>-</v>
          </cell>
          <cell r="AO190" t="str">
            <v>-</v>
          </cell>
          <cell r="AQ190" t="str">
            <v>-</v>
          </cell>
          <cell r="AU190" t="str">
            <v>-</v>
          </cell>
          <cell r="AW190" t="str">
            <v>-</v>
          </cell>
          <cell r="AY190" t="str">
            <v>-</v>
          </cell>
          <cell r="BA190" t="str">
            <v>-</v>
          </cell>
          <cell r="BC190" t="str">
            <v>-</v>
          </cell>
          <cell r="BE190" t="str">
            <v>-</v>
          </cell>
          <cell r="BG190" t="str">
            <v>-</v>
          </cell>
        </row>
        <row r="191">
          <cell r="B191" t="str">
            <v>Tonga</v>
          </cell>
          <cell r="C191">
            <v>26.1</v>
          </cell>
          <cell r="E191">
            <v>33</v>
          </cell>
          <cell r="G191">
            <v>18.600000000000001</v>
          </cell>
          <cell r="I191" t="str">
            <v>MICS 2019, UNICEF and ILO calculations</v>
          </cell>
          <cell r="J191">
            <v>0.4</v>
          </cell>
          <cell r="L191">
            <v>10.1</v>
          </cell>
          <cell r="N191" t="str">
            <v>2019</v>
          </cell>
          <cell r="O191" t="str">
            <v>MICS 2019</v>
          </cell>
          <cell r="P191">
            <v>2.8</v>
          </cell>
          <cell r="R191" t="str">
            <v>2019</v>
          </cell>
          <cell r="S191" t="str">
            <v>MICS 2019</v>
          </cell>
          <cell r="T191">
            <v>92.8</v>
          </cell>
          <cell r="U191"/>
          <cell r="V191">
            <v>97.7</v>
          </cell>
          <cell r="X191">
            <v>97.3</v>
          </cell>
          <cell r="Z191">
            <v>98.1</v>
          </cell>
          <cell r="AB191" t="str">
            <v>MICS 2019</v>
          </cell>
          <cell r="AC191" t="str">
            <v>-</v>
          </cell>
          <cell r="AE191" t="str">
            <v>-</v>
          </cell>
          <cell r="AG191" t="str">
            <v>-</v>
          </cell>
          <cell r="AI191" t="str">
            <v>-</v>
          </cell>
          <cell r="AK191" t="str">
            <v>-</v>
          </cell>
          <cell r="AM191" t="str">
            <v>-</v>
          </cell>
          <cell r="AO191" t="str">
            <v>-</v>
          </cell>
          <cell r="AQ191" t="str">
            <v>-</v>
          </cell>
          <cell r="AU191" t="str">
            <v>-</v>
          </cell>
          <cell r="AW191" t="str">
            <v>-</v>
          </cell>
          <cell r="AY191" t="str">
            <v>-</v>
          </cell>
          <cell r="BA191" t="str">
            <v>-</v>
          </cell>
          <cell r="BC191" t="str">
            <v>-</v>
          </cell>
          <cell r="BE191" t="str">
            <v>-</v>
          </cell>
          <cell r="BG191" t="str">
            <v>-</v>
          </cell>
        </row>
        <row r="192">
          <cell r="B192" t="str">
            <v>Trinidad and Tobago</v>
          </cell>
          <cell r="C192">
            <v>0.8</v>
          </cell>
          <cell r="D192" t="str">
            <v>x</v>
          </cell>
          <cell r="E192">
            <v>0.7</v>
          </cell>
          <cell r="F192" t="str">
            <v>x</v>
          </cell>
          <cell r="G192">
            <v>0.8</v>
          </cell>
          <cell r="H192" t="str">
            <v>x</v>
          </cell>
          <cell r="I192" t="str">
            <v>MICS 2011, UNICEF and ILO calculations</v>
          </cell>
          <cell r="J192">
            <v>2.7</v>
          </cell>
          <cell r="K192" t="str">
            <v>x</v>
          </cell>
          <cell r="L192">
            <v>11.2</v>
          </cell>
          <cell r="M192" t="str">
            <v>x</v>
          </cell>
          <cell r="N192" t="str">
            <v>2011</v>
          </cell>
          <cell r="O192" t="str">
            <v>MICS 2011</v>
          </cell>
          <cell r="P192" t="str">
            <v>-</v>
          </cell>
          <cell r="T192">
            <v>84.7</v>
          </cell>
          <cell r="U192" t="str">
            <v>x</v>
          </cell>
          <cell r="V192">
            <v>96.5</v>
          </cell>
          <cell r="W192" t="str">
            <v>x</v>
          </cell>
          <cell r="X192">
            <v>96.5</v>
          </cell>
          <cell r="Y192" t="str">
            <v>x</v>
          </cell>
          <cell r="Z192">
            <v>96.5</v>
          </cell>
          <cell r="AA192" t="str">
            <v>x</v>
          </cell>
          <cell r="AB192" t="str">
            <v>MICS 2011</v>
          </cell>
          <cell r="AC192" t="str">
            <v>-</v>
          </cell>
          <cell r="AE192" t="str">
            <v>-</v>
          </cell>
          <cell r="AG192" t="str">
            <v>-</v>
          </cell>
          <cell r="AI192" t="str">
            <v>-</v>
          </cell>
          <cell r="AK192" t="str">
            <v>-</v>
          </cell>
          <cell r="AM192" t="str">
            <v>-</v>
          </cell>
          <cell r="AO192" t="str">
            <v>-</v>
          </cell>
          <cell r="AQ192" t="str">
            <v>-</v>
          </cell>
          <cell r="AU192" t="str">
            <v>-</v>
          </cell>
          <cell r="AW192" t="str">
            <v>-</v>
          </cell>
          <cell r="AY192" t="str">
            <v>-</v>
          </cell>
          <cell r="BA192" t="str">
            <v>-</v>
          </cell>
          <cell r="BC192" t="str">
            <v>-</v>
          </cell>
          <cell r="BE192" t="str">
            <v>-</v>
          </cell>
          <cell r="BG192" t="str">
            <v>-</v>
          </cell>
        </row>
        <row r="193">
          <cell r="B193" t="str">
            <v>Tunisia</v>
          </cell>
          <cell r="C193">
            <v>2.2999999999999998</v>
          </cell>
          <cell r="D193" t="str">
            <v>x</v>
          </cell>
          <cell r="E193">
            <v>3</v>
          </cell>
          <cell r="F193" t="str">
            <v>x</v>
          </cell>
          <cell r="G193">
            <v>1.4</v>
          </cell>
          <cell r="H193" t="str">
            <v>x</v>
          </cell>
          <cell r="I193" t="str">
            <v>MICS 2011-12, UNICEF and ILO calculations</v>
          </cell>
          <cell r="J193">
            <v>0</v>
          </cell>
          <cell r="L193">
            <v>1.5</v>
          </cell>
          <cell r="N193" t="str">
            <v>2018</v>
          </cell>
          <cell r="O193" t="str">
            <v>MICS 2018</v>
          </cell>
          <cell r="P193">
            <v>0</v>
          </cell>
          <cell r="R193" t="str">
            <v>2018</v>
          </cell>
          <cell r="S193" t="str">
            <v>MICS 2018</v>
          </cell>
          <cell r="T193">
            <v>99.9</v>
          </cell>
          <cell r="U193"/>
          <cell r="V193">
            <v>99.9</v>
          </cell>
          <cell r="X193">
            <v>99.9</v>
          </cell>
          <cell r="Z193">
            <v>99.9</v>
          </cell>
          <cell r="AB193" t="str">
            <v>MICS 2018</v>
          </cell>
          <cell r="AC193" t="str">
            <v>-</v>
          </cell>
          <cell r="AE193" t="str">
            <v>-</v>
          </cell>
          <cell r="AG193" t="str">
            <v>-</v>
          </cell>
          <cell r="AI193" t="str">
            <v>-</v>
          </cell>
          <cell r="AK193" t="str">
            <v>-</v>
          </cell>
          <cell r="AM193" t="str">
            <v>-</v>
          </cell>
          <cell r="AO193" t="str">
            <v>-</v>
          </cell>
          <cell r="AQ193" t="str">
            <v>-</v>
          </cell>
          <cell r="AU193" t="str">
            <v>-</v>
          </cell>
          <cell r="AW193" t="str">
            <v>-</v>
          </cell>
          <cell r="AY193" t="str">
            <v>-</v>
          </cell>
          <cell r="BA193" t="str">
            <v>-</v>
          </cell>
          <cell r="BC193" t="str">
            <v>-</v>
          </cell>
          <cell r="BE193" t="str">
            <v>-</v>
          </cell>
          <cell r="BG193" t="str">
            <v>-</v>
          </cell>
        </row>
        <row r="194">
          <cell r="B194" t="str">
            <v>Turkey</v>
          </cell>
          <cell r="C194">
            <v>3.8</v>
          </cell>
          <cell r="D194" t="str">
            <v>y</v>
          </cell>
          <cell r="E194">
            <v>4.0999999999999996</v>
          </cell>
          <cell r="F194" t="str">
            <v>y</v>
          </cell>
          <cell r="G194">
            <v>3.6</v>
          </cell>
          <cell r="H194" t="str">
            <v>y</v>
          </cell>
          <cell r="I194" t="str">
            <v>LFS 2019, UNICEF and ILO calculations</v>
          </cell>
          <cell r="J194">
            <v>2</v>
          </cell>
          <cell r="L194">
            <v>14.7</v>
          </cell>
          <cell r="N194" t="str">
            <v>2018</v>
          </cell>
          <cell r="O194" t="str">
            <v>DHS 2018</v>
          </cell>
          <cell r="P194" t="str">
            <v>-</v>
          </cell>
          <cell r="T194" t="str">
            <v>-</v>
          </cell>
          <cell r="V194">
            <v>98.4</v>
          </cell>
          <cell r="W194" t="str">
            <v>y</v>
          </cell>
          <cell r="X194">
            <v>98.2</v>
          </cell>
          <cell r="Y194" t="str">
            <v>y</v>
          </cell>
          <cell r="Z194">
            <v>98.7</v>
          </cell>
          <cell r="AA194" t="str">
            <v>y</v>
          </cell>
          <cell r="AB194" t="str">
            <v>DHS 2018</v>
          </cell>
          <cell r="AC194" t="str">
            <v>-</v>
          </cell>
          <cell r="AE194" t="str">
            <v>-</v>
          </cell>
          <cell r="AG194" t="str">
            <v>-</v>
          </cell>
          <cell r="AI194" t="str">
            <v>-</v>
          </cell>
          <cell r="AK194" t="str">
            <v>-</v>
          </cell>
          <cell r="AM194" t="str">
            <v>-</v>
          </cell>
          <cell r="AO194" t="str">
            <v>-</v>
          </cell>
          <cell r="AQ194" t="str">
            <v>-</v>
          </cell>
          <cell r="AU194" t="str">
            <v>-</v>
          </cell>
          <cell r="AW194" t="str">
            <v>-</v>
          </cell>
          <cell r="AY194" t="str">
            <v>-</v>
          </cell>
          <cell r="BA194" t="str">
            <v>-</v>
          </cell>
          <cell r="BC194" t="str">
            <v>-</v>
          </cell>
          <cell r="BE194" t="str">
            <v>-</v>
          </cell>
          <cell r="BG194" t="str">
            <v>-</v>
          </cell>
        </row>
        <row r="195">
          <cell r="B195" t="str">
            <v>Turkmenistan</v>
          </cell>
          <cell r="C195">
            <v>0.3</v>
          </cell>
          <cell r="E195">
            <v>0.4</v>
          </cell>
          <cell r="G195">
            <v>0.1</v>
          </cell>
          <cell r="I195" t="str">
            <v>MICS 2015-16, UNICEF and ILO calculations</v>
          </cell>
          <cell r="J195">
            <v>0.2</v>
          </cell>
          <cell r="L195">
            <v>6.1</v>
          </cell>
          <cell r="N195" t="str">
            <v>2019</v>
          </cell>
          <cell r="O195" t="str">
            <v>MICS 2019</v>
          </cell>
          <cell r="P195" t="str">
            <v>-</v>
          </cell>
          <cell r="T195">
            <v>99.3</v>
          </cell>
          <cell r="V195">
            <v>99.9</v>
          </cell>
          <cell r="X195">
            <v>99.8</v>
          </cell>
          <cell r="Z195">
            <v>99.9</v>
          </cell>
          <cell r="AB195" t="str">
            <v>MICS 2019</v>
          </cell>
          <cell r="AC195" t="str">
            <v>-</v>
          </cell>
          <cell r="AE195" t="str">
            <v>-</v>
          </cell>
          <cell r="AG195" t="str">
            <v>-</v>
          </cell>
          <cell r="AI195" t="str">
            <v>-</v>
          </cell>
          <cell r="AK195" t="str">
            <v>-</v>
          </cell>
          <cell r="AM195" t="str">
            <v>-</v>
          </cell>
          <cell r="AO195" t="str">
            <v>-</v>
          </cell>
          <cell r="AQ195" t="str">
            <v>-</v>
          </cell>
          <cell r="AU195" t="str">
            <v>-</v>
          </cell>
          <cell r="AW195" t="str">
            <v>-</v>
          </cell>
          <cell r="AY195" t="str">
            <v>-</v>
          </cell>
          <cell r="BA195" t="str">
            <v>-</v>
          </cell>
          <cell r="BC195" t="str">
            <v>-</v>
          </cell>
          <cell r="BE195" t="str">
            <v>-</v>
          </cell>
          <cell r="BG195" t="str">
            <v>-</v>
          </cell>
        </row>
        <row r="196">
          <cell r="B196" t="str">
            <v>Turks and Caicos Islands</v>
          </cell>
          <cell r="C196">
            <v>6.1</v>
          </cell>
          <cell r="E196">
            <v>8.6999999999999993</v>
          </cell>
          <cell r="G196">
            <v>2.9</v>
          </cell>
          <cell r="I196" t="str">
            <v>MICS 2019-20</v>
          </cell>
          <cell r="J196">
            <v>0</v>
          </cell>
          <cell r="L196">
            <v>23.3</v>
          </cell>
          <cell r="N196" t="str">
            <v>2019-20</v>
          </cell>
          <cell r="O196" t="str">
            <v>MICS 2019-20</v>
          </cell>
          <cell r="P196">
            <v>5.0999999999999996</v>
          </cell>
          <cell r="Q196" t="str">
            <v>p</v>
          </cell>
          <cell r="R196" t="str">
            <v>2019-20</v>
          </cell>
          <cell r="S196" t="str">
            <v>MICS 2019-20</v>
          </cell>
          <cell r="T196">
            <v>96.5</v>
          </cell>
          <cell r="U196" t="str">
            <v>p</v>
          </cell>
          <cell r="V196">
            <v>99.2</v>
          </cell>
          <cell r="X196">
            <v>99.4</v>
          </cell>
          <cell r="Z196">
            <v>99.1</v>
          </cell>
          <cell r="AB196" t="str">
            <v>MICS 2019-20</v>
          </cell>
          <cell r="AC196" t="str">
            <v>-</v>
          </cell>
          <cell r="AE196" t="str">
            <v>-</v>
          </cell>
          <cell r="AG196" t="str">
            <v>-</v>
          </cell>
          <cell r="AI196" t="str">
            <v>-</v>
          </cell>
          <cell r="AK196" t="str">
            <v>-</v>
          </cell>
          <cell r="AM196" t="str">
            <v>-</v>
          </cell>
          <cell r="AO196" t="str">
            <v>-</v>
          </cell>
          <cell r="AQ196" t="str">
            <v>-</v>
          </cell>
          <cell r="AU196" t="str">
            <v>-</v>
          </cell>
          <cell r="AW196" t="str">
            <v>-</v>
          </cell>
          <cell r="AY196" t="str">
            <v>-</v>
          </cell>
          <cell r="BA196" t="str">
            <v>-</v>
          </cell>
          <cell r="BC196" t="str">
            <v>-</v>
          </cell>
          <cell r="BE196" t="str">
            <v>-</v>
          </cell>
          <cell r="BG196" t="str">
            <v>-</v>
          </cell>
        </row>
        <row r="197">
          <cell r="B197" t="str">
            <v>Tuvalu</v>
          </cell>
          <cell r="C197">
            <v>4</v>
          </cell>
          <cell r="E197">
            <v>3.4</v>
          </cell>
          <cell r="G197">
            <v>4.8</v>
          </cell>
          <cell r="I197" t="str">
            <v>MICS 2019-20</v>
          </cell>
          <cell r="J197">
            <v>0</v>
          </cell>
          <cell r="L197">
            <v>1.8</v>
          </cell>
          <cell r="N197" t="str">
            <v>2019-20</v>
          </cell>
          <cell r="O197" t="str">
            <v>MICS 2019-20</v>
          </cell>
          <cell r="P197">
            <v>1.7</v>
          </cell>
          <cell r="R197" t="str">
            <v>2019-20</v>
          </cell>
          <cell r="S197" t="str">
            <v>MICS 2019-20</v>
          </cell>
          <cell r="T197">
            <v>81.3</v>
          </cell>
          <cell r="U197"/>
          <cell r="V197">
            <v>87.2</v>
          </cell>
          <cell r="X197">
            <v>85.4</v>
          </cell>
          <cell r="Z197">
            <v>89.3</v>
          </cell>
          <cell r="AB197" t="str">
            <v>MICS 2019-20</v>
          </cell>
          <cell r="AC197" t="str">
            <v>-</v>
          </cell>
          <cell r="AE197" t="str">
            <v>-</v>
          </cell>
          <cell r="AG197" t="str">
            <v>-</v>
          </cell>
          <cell r="AI197" t="str">
            <v>-</v>
          </cell>
          <cell r="AK197" t="str">
            <v>-</v>
          </cell>
          <cell r="AM197" t="str">
            <v>-</v>
          </cell>
          <cell r="AO197" t="str">
            <v>-</v>
          </cell>
          <cell r="AQ197" t="str">
            <v>-</v>
          </cell>
          <cell r="AU197" t="str">
            <v>-</v>
          </cell>
          <cell r="AW197" t="str">
            <v>-</v>
          </cell>
          <cell r="AY197" t="str">
            <v>-</v>
          </cell>
          <cell r="BA197" t="str">
            <v>-</v>
          </cell>
          <cell r="BC197" t="str">
            <v>-</v>
          </cell>
          <cell r="BE197" t="str">
            <v>-</v>
          </cell>
          <cell r="BG197" t="str">
            <v>-</v>
          </cell>
        </row>
        <row r="198">
          <cell r="B198" t="str">
            <v>Uganda</v>
          </cell>
          <cell r="C198">
            <v>18.100000000000001</v>
          </cell>
          <cell r="E198">
            <v>17.2</v>
          </cell>
          <cell r="G198">
            <v>19</v>
          </cell>
          <cell r="I198" t="str">
            <v>National LFS 2016-17, UNICEF and ILO calculations</v>
          </cell>
          <cell r="J198">
            <v>7.3</v>
          </cell>
          <cell r="L198">
            <v>34</v>
          </cell>
          <cell r="N198" t="str">
            <v>2016</v>
          </cell>
          <cell r="O198" t="str">
            <v>DHS 2016</v>
          </cell>
          <cell r="P198">
            <v>5.5</v>
          </cell>
          <cell r="R198" t="str">
            <v>2016</v>
          </cell>
          <cell r="S198" t="str">
            <v>DHS 2016</v>
          </cell>
          <cell r="T198">
            <v>25.5</v>
          </cell>
          <cell r="U198"/>
          <cell r="V198">
            <v>32.200000000000003</v>
          </cell>
          <cell r="X198">
            <v>32.200000000000003</v>
          </cell>
          <cell r="Z198">
            <v>32.200000000000003</v>
          </cell>
          <cell r="AB198" t="str">
            <v>DHS 2016</v>
          </cell>
          <cell r="AC198">
            <v>0.3</v>
          </cell>
          <cell r="AE198">
            <v>0.2</v>
          </cell>
          <cell r="AG198">
            <v>0.4</v>
          </cell>
          <cell r="AI198">
            <v>1</v>
          </cell>
          <cell r="AK198">
            <v>0.3</v>
          </cell>
          <cell r="AM198">
            <v>0.2</v>
          </cell>
          <cell r="AO198">
            <v>0.1</v>
          </cell>
          <cell r="AQ198">
            <v>0.1</v>
          </cell>
          <cell r="AS198" t="str">
            <v>2016</v>
          </cell>
          <cell r="AT198" t="str">
            <v>DHS 2016</v>
          </cell>
          <cell r="AU198">
            <v>1.3</v>
          </cell>
          <cell r="AV198" t="str">
            <v>x</v>
          </cell>
          <cell r="AW198">
            <v>0.6</v>
          </cell>
          <cell r="AX198" t="str">
            <v>x</v>
          </cell>
          <cell r="AY198">
            <v>1.4</v>
          </cell>
          <cell r="AZ198" t="str">
            <v>x</v>
          </cell>
          <cell r="BA198">
            <v>1.7</v>
          </cell>
          <cell r="BB198" t="str">
            <v>x</v>
          </cell>
          <cell r="BC198">
            <v>1.8</v>
          </cell>
          <cell r="BD198" t="str">
            <v>x</v>
          </cell>
          <cell r="BE198">
            <v>0.4</v>
          </cell>
          <cell r="BF198" t="str">
            <v>x</v>
          </cell>
          <cell r="BG198">
            <v>1.5</v>
          </cell>
        </row>
        <row r="199">
          <cell r="B199" t="str">
            <v>Ukraine</v>
          </cell>
          <cell r="C199">
            <v>3.2</v>
          </cell>
          <cell r="D199" t="str">
            <v>x</v>
          </cell>
          <cell r="E199">
            <v>3.1</v>
          </cell>
          <cell r="F199" t="str">
            <v>x</v>
          </cell>
          <cell r="G199">
            <v>3.4</v>
          </cell>
          <cell r="H199" t="str">
            <v>x</v>
          </cell>
          <cell r="I199" t="str">
            <v>MICS 2012, UNICEF and ILO calculations</v>
          </cell>
          <cell r="J199">
            <v>0.1</v>
          </cell>
          <cell r="K199" t="str">
            <v>x</v>
          </cell>
          <cell r="L199">
            <v>9.1</v>
          </cell>
          <cell r="M199" t="str">
            <v>x</v>
          </cell>
          <cell r="N199" t="str">
            <v>2012</v>
          </cell>
          <cell r="O199" t="str">
            <v>MICS 2012</v>
          </cell>
          <cell r="P199">
            <v>3.8</v>
          </cell>
          <cell r="Q199" t="str">
            <v>x</v>
          </cell>
          <cell r="R199" t="str">
            <v>2012</v>
          </cell>
          <cell r="S199" t="str">
            <v>MICS 2012</v>
          </cell>
          <cell r="T199">
            <v>98.8</v>
          </cell>
          <cell r="U199"/>
          <cell r="V199">
            <v>99.8</v>
          </cell>
          <cell r="X199">
            <v>99.9</v>
          </cell>
          <cell r="Z199">
            <v>99.7</v>
          </cell>
          <cell r="AB199" t="str">
            <v>MICS 2012</v>
          </cell>
          <cell r="AC199" t="str">
            <v>-</v>
          </cell>
          <cell r="AE199" t="str">
            <v>-</v>
          </cell>
          <cell r="AG199" t="str">
            <v>-</v>
          </cell>
          <cell r="AI199" t="str">
            <v>-</v>
          </cell>
          <cell r="AK199" t="str">
            <v>-</v>
          </cell>
          <cell r="AM199" t="str">
            <v>-</v>
          </cell>
          <cell r="AO199" t="str">
            <v>-</v>
          </cell>
          <cell r="AQ199" t="str">
            <v>-</v>
          </cell>
          <cell r="AU199" t="str">
            <v>-</v>
          </cell>
          <cell r="AW199" t="str">
            <v>-</v>
          </cell>
          <cell r="AY199" t="str">
            <v>-</v>
          </cell>
          <cell r="BA199" t="str">
            <v>-</v>
          </cell>
          <cell r="BC199" t="str">
            <v>-</v>
          </cell>
          <cell r="BE199" t="str">
            <v>-</v>
          </cell>
          <cell r="BG199" t="str">
            <v>-</v>
          </cell>
        </row>
        <row r="200">
          <cell r="B200" t="str">
            <v>United Arab Emirates</v>
          </cell>
          <cell r="C200" t="str">
            <v>-</v>
          </cell>
          <cell r="E200" t="str">
            <v>-</v>
          </cell>
          <cell r="G200" t="str">
            <v>-</v>
          </cell>
          <cell r="J200" t="str">
            <v>-</v>
          </cell>
          <cell r="L200" t="str">
            <v>-</v>
          </cell>
          <cell r="P200" t="str">
            <v>-</v>
          </cell>
          <cell r="T200" t="str">
            <v>-</v>
          </cell>
          <cell r="V200">
            <v>100</v>
          </cell>
          <cell r="W200" t="str">
            <v>y</v>
          </cell>
          <cell r="X200">
            <v>100</v>
          </cell>
          <cell r="Y200" t="str">
            <v>y</v>
          </cell>
          <cell r="Z200">
            <v>100</v>
          </cell>
          <cell r="AA200" t="str">
            <v>y</v>
          </cell>
          <cell r="AB200" t="str">
            <v>Ministry of Health and Prevention 2018</v>
          </cell>
          <cell r="AC200" t="str">
            <v>-</v>
          </cell>
          <cell r="AE200" t="str">
            <v>-</v>
          </cell>
          <cell r="AG200" t="str">
            <v>-</v>
          </cell>
          <cell r="AI200" t="str">
            <v>-</v>
          </cell>
          <cell r="AK200" t="str">
            <v>-</v>
          </cell>
          <cell r="AM200" t="str">
            <v>-</v>
          </cell>
          <cell r="AO200" t="str">
            <v>-</v>
          </cell>
          <cell r="AQ200" t="str">
            <v>-</v>
          </cell>
          <cell r="AU200" t="str">
            <v>-</v>
          </cell>
          <cell r="AW200" t="str">
            <v>-</v>
          </cell>
          <cell r="AY200" t="str">
            <v>-</v>
          </cell>
          <cell r="BA200" t="str">
            <v>-</v>
          </cell>
          <cell r="BC200" t="str">
            <v>-</v>
          </cell>
          <cell r="BE200" t="str">
            <v>-</v>
          </cell>
          <cell r="BG200" t="str">
            <v>-</v>
          </cell>
        </row>
        <row r="201">
          <cell r="B201" t="str">
            <v>United Kingdom</v>
          </cell>
          <cell r="C201" t="str">
            <v>-</v>
          </cell>
          <cell r="E201" t="str">
            <v>-</v>
          </cell>
          <cell r="G201" t="str">
            <v>-</v>
          </cell>
          <cell r="J201" t="str">
            <v>-</v>
          </cell>
          <cell r="L201">
            <v>0</v>
          </cell>
          <cell r="N201" t="str">
            <v>2020</v>
          </cell>
          <cell r="O201" t="str">
            <v>Office for National Statistics</v>
          </cell>
          <cell r="P201" t="str">
            <v>-</v>
          </cell>
          <cell r="T201" t="str">
            <v>-</v>
          </cell>
          <cell r="V201">
            <v>100</v>
          </cell>
          <cell r="W201" t="str">
            <v>v</v>
          </cell>
          <cell r="X201">
            <v>100</v>
          </cell>
          <cell r="Y201" t="str">
            <v>v</v>
          </cell>
          <cell r="Z201">
            <v>100</v>
          </cell>
          <cell r="AA201" t="str">
            <v>v</v>
          </cell>
          <cell r="AB201" t="str">
            <v>UNSD Population and Vital Statistics Report, January 2021, latest update on 4 Jan 2022</v>
          </cell>
          <cell r="AC201" t="str">
            <v>-</v>
          </cell>
          <cell r="AE201" t="str">
            <v>-</v>
          </cell>
          <cell r="AG201" t="str">
            <v>-</v>
          </cell>
          <cell r="AI201" t="str">
            <v>-</v>
          </cell>
          <cell r="AK201" t="str">
            <v>-</v>
          </cell>
          <cell r="AM201" t="str">
            <v>-</v>
          </cell>
          <cell r="AO201" t="str">
            <v>-</v>
          </cell>
          <cell r="AQ201" t="str">
            <v>-</v>
          </cell>
          <cell r="AU201" t="str">
            <v>-</v>
          </cell>
          <cell r="AW201" t="str">
            <v>-</v>
          </cell>
          <cell r="AY201" t="str">
            <v>-</v>
          </cell>
          <cell r="BA201" t="str">
            <v>-</v>
          </cell>
          <cell r="BC201" t="str">
            <v>-</v>
          </cell>
          <cell r="BE201" t="str">
            <v>-</v>
          </cell>
          <cell r="BG201" t="str">
            <v>-</v>
          </cell>
        </row>
        <row r="202">
          <cell r="B202" t="str">
            <v>United Republic of Tanzania</v>
          </cell>
          <cell r="C202">
            <v>24.8</v>
          </cell>
          <cell r="E202">
            <v>25.6</v>
          </cell>
          <cell r="G202">
            <v>23.9</v>
          </cell>
          <cell r="I202" t="str">
            <v>Integrated LFS-CLS 2014, UNICEF and ILO calculations</v>
          </cell>
          <cell r="J202">
            <v>5.2</v>
          </cell>
          <cell r="L202">
            <v>30.5</v>
          </cell>
          <cell r="N202" t="str">
            <v>2015-16</v>
          </cell>
          <cell r="O202" t="str">
            <v>DHS 2015-16</v>
          </cell>
          <cell r="P202">
            <v>3.9</v>
          </cell>
          <cell r="R202" t="str">
            <v>2015-16</v>
          </cell>
          <cell r="S202" t="str">
            <v>DHS 2015-16</v>
          </cell>
          <cell r="T202">
            <v>23.3</v>
          </cell>
          <cell r="U202"/>
          <cell r="V202">
            <v>26.4</v>
          </cell>
          <cell r="X202">
            <v>27.8</v>
          </cell>
          <cell r="Z202">
            <v>25</v>
          </cell>
          <cell r="AB202" t="str">
            <v>DHS 2015-16</v>
          </cell>
          <cell r="AC202">
            <v>10</v>
          </cell>
          <cell r="AE202">
            <v>5.3</v>
          </cell>
          <cell r="AG202">
            <v>12.7</v>
          </cell>
          <cell r="AI202">
            <v>18.600000000000001</v>
          </cell>
          <cell r="AK202">
            <v>10.3</v>
          </cell>
          <cell r="AM202">
            <v>11.7</v>
          </cell>
          <cell r="AO202">
            <v>8.8000000000000007</v>
          </cell>
          <cell r="AQ202">
            <v>4.4000000000000004</v>
          </cell>
          <cell r="AS202" t="str">
            <v>2015-16</v>
          </cell>
          <cell r="AT202" t="str">
            <v>DHS 2015-16</v>
          </cell>
          <cell r="AU202">
            <v>0.4</v>
          </cell>
          <cell r="AW202">
            <v>0.1</v>
          </cell>
          <cell r="AY202">
            <v>0.4</v>
          </cell>
          <cell r="BA202">
            <v>0.9</v>
          </cell>
          <cell r="BC202">
            <v>0.2</v>
          </cell>
          <cell r="BE202">
            <v>0.3</v>
          </cell>
          <cell r="BG202">
            <v>0.1</v>
          </cell>
        </row>
        <row r="203">
          <cell r="B203" t="str">
            <v>United States</v>
          </cell>
          <cell r="C203" t="str">
            <v>-</v>
          </cell>
          <cell r="E203" t="str">
            <v>-</v>
          </cell>
          <cell r="G203" t="str">
            <v>-</v>
          </cell>
          <cell r="J203" t="str">
            <v>-</v>
          </cell>
          <cell r="L203" t="str">
            <v>-</v>
          </cell>
          <cell r="P203" t="str">
            <v>-</v>
          </cell>
          <cell r="T203" t="str">
            <v>-</v>
          </cell>
          <cell r="V203">
            <v>100</v>
          </cell>
          <cell r="W203" t="str">
            <v>v</v>
          </cell>
          <cell r="X203">
            <v>100</v>
          </cell>
          <cell r="Y203" t="str">
            <v>v</v>
          </cell>
          <cell r="Z203">
            <v>100</v>
          </cell>
          <cell r="AA203" t="str">
            <v>v</v>
          </cell>
          <cell r="AB203" t="str">
            <v>UNSD Population and Vital Statistics Report, January 2021, latest update on 4 Jan 2022</v>
          </cell>
          <cell r="AC203" t="str">
            <v>-</v>
          </cell>
          <cell r="AE203" t="str">
            <v>-</v>
          </cell>
          <cell r="AG203" t="str">
            <v>-</v>
          </cell>
          <cell r="AI203" t="str">
            <v>-</v>
          </cell>
          <cell r="AK203" t="str">
            <v>-</v>
          </cell>
          <cell r="AM203" t="str">
            <v>-</v>
          </cell>
          <cell r="AO203" t="str">
            <v>-</v>
          </cell>
          <cell r="AQ203" t="str">
            <v>-</v>
          </cell>
          <cell r="AU203" t="str">
            <v>-</v>
          </cell>
          <cell r="AW203" t="str">
            <v>-</v>
          </cell>
          <cell r="AY203" t="str">
            <v>-</v>
          </cell>
          <cell r="BA203" t="str">
            <v>-</v>
          </cell>
          <cell r="BC203" t="str">
            <v>-</v>
          </cell>
          <cell r="BE203" t="str">
            <v>-</v>
          </cell>
          <cell r="BG203" t="str">
            <v>-</v>
          </cell>
        </row>
        <row r="204">
          <cell r="B204" t="str">
            <v>Uruguay</v>
          </cell>
          <cell r="C204">
            <v>4.2</v>
          </cell>
          <cell r="D204" t="str">
            <v>x</v>
          </cell>
          <cell r="E204">
            <v>5.3</v>
          </cell>
          <cell r="F204" t="str">
            <v>x</v>
          </cell>
          <cell r="G204">
            <v>3</v>
          </cell>
          <cell r="H204" t="str">
            <v>x</v>
          </cell>
          <cell r="I204" t="str">
            <v>CLS (Encuesta Nacional de Trabajo Infantil) 2010, UNICEF and ILO calculations</v>
          </cell>
          <cell r="J204">
            <v>0.7</v>
          </cell>
          <cell r="K204" t="str">
            <v>x</v>
          </cell>
          <cell r="L204">
            <v>24.6</v>
          </cell>
          <cell r="M204" t="str">
            <v>x</v>
          </cell>
          <cell r="N204" t="str">
            <v>2013</v>
          </cell>
          <cell r="O204" t="str">
            <v>MICS 2013</v>
          </cell>
          <cell r="P204" t="str">
            <v>-</v>
          </cell>
          <cell r="T204">
            <v>99.2</v>
          </cell>
          <cell r="V204">
            <v>99.8</v>
          </cell>
          <cell r="X204">
            <v>99.9</v>
          </cell>
          <cell r="Z204">
            <v>99.7</v>
          </cell>
          <cell r="AB204" t="str">
            <v>MICS 2013</v>
          </cell>
          <cell r="AC204" t="str">
            <v>-</v>
          </cell>
          <cell r="AE204" t="str">
            <v>-</v>
          </cell>
          <cell r="AG204" t="str">
            <v>-</v>
          </cell>
          <cell r="AI204" t="str">
            <v>-</v>
          </cell>
          <cell r="AK204" t="str">
            <v>-</v>
          </cell>
          <cell r="AM204" t="str">
            <v>-</v>
          </cell>
          <cell r="AO204" t="str">
            <v>-</v>
          </cell>
          <cell r="AQ204" t="str">
            <v>-</v>
          </cell>
          <cell r="AU204" t="str">
            <v>-</v>
          </cell>
          <cell r="AW204" t="str">
            <v>-</v>
          </cell>
          <cell r="AY204" t="str">
            <v>-</v>
          </cell>
          <cell r="BA204" t="str">
            <v>-</v>
          </cell>
          <cell r="BC204" t="str">
            <v>-</v>
          </cell>
          <cell r="BE204" t="str">
            <v>-</v>
          </cell>
          <cell r="BG204" t="str">
            <v>-</v>
          </cell>
        </row>
        <row r="205">
          <cell r="B205" t="str">
            <v>Uzbekistan</v>
          </cell>
          <cell r="C205" t="str">
            <v>-</v>
          </cell>
          <cell r="E205" t="str">
            <v>-</v>
          </cell>
          <cell r="G205" t="str">
            <v>-</v>
          </cell>
          <cell r="J205">
            <v>0.3</v>
          </cell>
          <cell r="K205" t="str">
            <v>x</v>
          </cell>
          <cell r="L205">
            <v>7.2</v>
          </cell>
          <cell r="M205" t="str">
            <v>x</v>
          </cell>
          <cell r="N205" t="str">
            <v>2006</v>
          </cell>
          <cell r="O205" t="str">
            <v>MICS 2006</v>
          </cell>
          <cell r="P205">
            <v>0.5</v>
          </cell>
          <cell r="Q205" t="str">
            <v>x</v>
          </cell>
          <cell r="R205" t="str">
            <v>2002</v>
          </cell>
          <cell r="S205" t="str">
            <v>DHS 2002</v>
          </cell>
          <cell r="T205">
            <v>100</v>
          </cell>
          <cell r="U205" t="str">
            <v>x</v>
          </cell>
          <cell r="V205">
            <v>99.9</v>
          </cell>
          <cell r="W205" t="str">
            <v>x</v>
          </cell>
          <cell r="X205">
            <v>99.9</v>
          </cell>
          <cell r="Y205" t="str">
            <v>x</v>
          </cell>
          <cell r="Z205">
            <v>100</v>
          </cell>
          <cell r="AA205" t="str">
            <v>x</v>
          </cell>
          <cell r="AB205" t="str">
            <v>MICS 2006</v>
          </cell>
          <cell r="AC205" t="str">
            <v>-</v>
          </cell>
          <cell r="AE205" t="str">
            <v>-</v>
          </cell>
          <cell r="AG205" t="str">
            <v>-</v>
          </cell>
          <cell r="AI205" t="str">
            <v>-</v>
          </cell>
          <cell r="AK205" t="str">
            <v>-</v>
          </cell>
          <cell r="AM205" t="str">
            <v>-</v>
          </cell>
          <cell r="AO205" t="str">
            <v>-</v>
          </cell>
          <cell r="AQ205" t="str">
            <v>-</v>
          </cell>
          <cell r="AU205" t="str">
            <v>-</v>
          </cell>
          <cell r="AW205" t="str">
            <v>-</v>
          </cell>
          <cell r="AY205" t="str">
            <v>-</v>
          </cell>
          <cell r="BA205" t="str">
            <v>-</v>
          </cell>
          <cell r="BC205" t="str">
            <v>-</v>
          </cell>
          <cell r="BE205" t="str">
            <v>-</v>
          </cell>
          <cell r="BG205" t="str">
            <v>-</v>
          </cell>
        </row>
        <row r="206">
          <cell r="B206" t="str">
            <v>Vanuatu</v>
          </cell>
          <cell r="C206">
            <v>15.6</v>
          </cell>
          <cell r="E206">
            <v>15.1</v>
          </cell>
          <cell r="G206">
            <v>16.2</v>
          </cell>
          <cell r="I206" t="str">
            <v>DHS 2013, UNICEF and ILO calculations</v>
          </cell>
          <cell r="J206">
            <v>2.5</v>
          </cell>
          <cell r="K206" t="str">
            <v>x</v>
          </cell>
          <cell r="L206">
            <v>21.4</v>
          </cell>
          <cell r="M206" t="str">
            <v>x</v>
          </cell>
          <cell r="N206" t="str">
            <v>2013</v>
          </cell>
          <cell r="O206" t="str">
            <v>DHS 2013</v>
          </cell>
          <cell r="P206">
            <v>4.5999999999999996</v>
          </cell>
          <cell r="Q206" t="str">
            <v>x</v>
          </cell>
          <cell r="R206" t="str">
            <v>2013</v>
          </cell>
          <cell r="S206" t="str">
            <v>DHS 2013</v>
          </cell>
          <cell r="T206" t="str">
            <v>-</v>
          </cell>
          <cell r="U206"/>
          <cell r="V206">
            <v>43.4</v>
          </cell>
          <cell r="W206" t="str">
            <v>y</v>
          </cell>
          <cell r="X206">
            <v>44</v>
          </cell>
          <cell r="Y206" t="str">
            <v>y</v>
          </cell>
          <cell r="Z206">
            <v>42.9</v>
          </cell>
          <cell r="AA206" t="str">
            <v>y</v>
          </cell>
          <cell r="AB206" t="str">
            <v>DHS 2013</v>
          </cell>
          <cell r="AC206" t="str">
            <v>-</v>
          </cell>
          <cell r="AE206" t="str">
            <v>-</v>
          </cell>
          <cell r="AG206" t="str">
            <v>-</v>
          </cell>
          <cell r="AI206" t="str">
            <v>-</v>
          </cell>
          <cell r="AK206" t="str">
            <v>-</v>
          </cell>
          <cell r="AM206" t="str">
            <v>-</v>
          </cell>
          <cell r="AO206" t="str">
            <v>-</v>
          </cell>
          <cell r="AQ206" t="str">
            <v>-</v>
          </cell>
          <cell r="AU206" t="str">
            <v>-</v>
          </cell>
          <cell r="AW206" t="str">
            <v>-</v>
          </cell>
          <cell r="AY206" t="str">
            <v>-</v>
          </cell>
          <cell r="BA206" t="str">
            <v>-</v>
          </cell>
          <cell r="BC206" t="str">
            <v>-</v>
          </cell>
          <cell r="BE206" t="str">
            <v>-</v>
          </cell>
          <cell r="BG206" t="str">
            <v>-</v>
          </cell>
        </row>
        <row r="207">
          <cell r="B207" t="str">
            <v>Venezuela (Bolivarian Republic of)</v>
          </cell>
          <cell r="C207" t="str">
            <v>-</v>
          </cell>
          <cell r="E207" t="str">
            <v>-</v>
          </cell>
          <cell r="G207" t="str">
            <v>-</v>
          </cell>
          <cell r="J207" t="str">
            <v>-</v>
          </cell>
          <cell r="L207" t="str">
            <v>-</v>
          </cell>
          <cell r="P207" t="str">
            <v>-</v>
          </cell>
          <cell r="T207" t="str">
            <v>-</v>
          </cell>
          <cell r="V207">
            <v>81.3</v>
          </cell>
          <cell r="W207" t="str">
            <v>y</v>
          </cell>
          <cell r="X207" t="str">
            <v>-</v>
          </cell>
          <cell r="Z207" t="str">
            <v>-</v>
          </cell>
          <cell r="AB207" t="str">
            <v>Vital registration system 2017</v>
          </cell>
          <cell r="AC207" t="str">
            <v>-</v>
          </cell>
          <cell r="AE207" t="str">
            <v>-</v>
          </cell>
          <cell r="AG207" t="str">
            <v>-</v>
          </cell>
          <cell r="AI207" t="str">
            <v>-</v>
          </cell>
          <cell r="AK207" t="str">
            <v>-</v>
          </cell>
          <cell r="AM207" t="str">
            <v>-</v>
          </cell>
          <cell r="AO207" t="str">
            <v>-</v>
          </cell>
          <cell r="AQ207" t="str">
            <v>-</v>
          </cell>
          <cell r="AU207" t="str">
            <v>-</v>
          </cell>
          <cell r="AW207" t="str">
            <v>-</v>
          </cell>
          <cell r="AY207" t="str">
            <v>-</v>
          </cell>
          <cell r="BA207" t="str">
            <v>-</v>
          </cell>
          <cell r="BC207" t="str">
            <v>-</v>
          </cell>
          <cell r="BE207" t="str">
            <v>-</v>
          </cell>
          <cell r="BG207" t="str">
            <v>-</v>
          </cell>
        </row>
        <row r="208">
          <cell r="B208" t="str">
            <v>Viet Nam</v>
          </cell>
          <cell r="C208">
            <v>6.6</v>
          </cell>
          <cell r="E208">
            <v>6</v>
          </cell>
          <cell r="G208">
            <v>7.1</v>
          </cell>
          <cell r="I208" t="str">
            <v>MICS 2020-21 Snapshots</v>
          </cell>
          <cell r="J208">
            <v>0.9</v>
          </cell>
          <cell r="K208" t="str">
            <v>x</v>
          </cell>
          <cell r="L208">
            <v>10.6</v>
          </cell>
          <cell r="M208" t="str">
            <v>x</v>
          </cell>
          <cell r="N208" t="str">
            <v>2014</v>
          </cell>
          <cell r="O208" t="str">
            <v>MICS 2014</v>
          </cell>
          <cell r="P208">
            <v>2.7</v>
          </cell>
          <cell r="Q208" t="str">
            <v>x</v>
          </cell>
          <cell r="R208" t="str">
            <v>2005</v>
          </cell>
          <cell r="S208" t="str">
            <v>AIS 2005</v>
          </cell>
          <cell r="T208">
            <v>88.1</v>
          </cell>
          <cell r="U208"/>
          <cell r="V208">
            <v>96.1</v>
          </cell>
          <cell r="X208">
            <v>95.9</v>
          </cell>
          <cell r="Z208">
            <v>96.3</v>
          </cell>
          <cell r="AB208" t="str">
            <v>MICS 2014</v>
          </cell>
          <cell r="AC208" t="str">
            <v>-</v>
          </cell>
          <cell r="AE208" t="str">
            <v>-</v>
          </cell>
          <cell r="AG208" t="str">
            <v>-</v>
          </cell>
          <cell r="AI208" t="str">
            <v>-</v>
          </cell>
          <cell r="AK208" t="str">
            <v>-</v>
          </cell>
          <cell r="AM208" t="str">
            <v>-</v>
          </cell>
          <cell r="AO208" t="str">
            <v>-</v>
          </cell>
          <cell r="AQ208" t="str">
            <v>-</v>
          </cell>
          <cell r="AU208" t="str">
            <v>-</v>
          </cell>
          <cell r="AW208" t="str">
            <v>-</v>
          </cell>
          <cell r="AY208" t="str">
            <v>-</v>
          </cell>
          <cell r="BA208" t="str">
            <v>-</v>
          </cell>
          <cell r="BC208" t="str">
            <v>-</v>
          </cell>
          <cell r="BE208" t="str">
            <v>-</v>
          </cell>
          <cell r="BG208" t="str">
            <v>-</v>
          </cell>
        </row>
        <row r="209">
          <cell r="B209" t="str">
            <v>Yemen</v>
          </cell>
          <cell r="C209" t="str">
            <v>-</v>
          </cell>
          <cell r="E209" t="str">
            <v>-</v>
          </cell>
          <cell r="G209" t="str">
            <v>-</v>
          </cell>
          <cell r="J209">
            <v>9.4</v>
          </cell>
          <cell r="K209" t="str">
            <v>x</v>
          </cell>
          <cell r="L209">
            <v>31.9</v>
          </cell>
          <cell r="M209" t="str">
            <v>x</v>
          </cell>
          <cell r="N209" t="str">
            <v>2013</v>
          </cell>
          <cell r="O209" t="str">
            <v>DHS 2013</v>
          </cell>
          <cell r="P209" t="str">
            <v>-</v>
          </cell>
          <cell r="T209">
            <v>27.2</v>
          </cell>
          <cell r="V209">
            <v>30.7</v>
          </cell>
          <cell r="X209">
            <v>31.1</v>
          </cell>
          <cell r="Z209">
            <v>30.3</v>
          </cell>
          <cell r="AB209" t="str">
            <v>DHS 2013</v>
          </cell>
          <cell r="AC209">
            <v>18.5</v>
          </cell>
          <cell r="AE209">
            <v>17.100000000000001</v>
          </cell>
          <cell r="AG209">
            <v>19.2</v>
          </cell>
          <cell r="AI209">
            <v>26.5</v>
          </cell>
          <cell r="AK209">
            <v>21</v>
          </cell>
          <cell r="AM209">
            <v>13.3</v>
          </cell>
          <cell r="AO209">
            <v>19.5</v>
          </cell>
          <cell r="AQ209">
            <v>14</v>
          </cell>
          <cell r="AS209" t="str">
            <v>2013</v>
          </cell>
          <cell r="AT209" t="str">
            <v>DHS 2013</v>
          </cell>
          <cell r="AU209">
            <v>15</v>
          </cell>
          <cell r="AW209">
            <v>12.4</v>
          </cell>
          <cell r="AY209">
            <v>15.8</v>
          </cell>
          <cell r="BA209">
            <v>26.4</v>
          </cell>
          <cell r="BC209">
            <v>16.5</v>
          </cell>
          <cell r="BE209">
            <v>5.4</v>
          </cell>
          <cell r="BG209">
            <v>10.1</v>
          </cell>
        </row>
        <row r="210">
          <cell r="B210" t="str">
            <v>Zambia</v>
          </cell>
          <cell r="C210">
            <v>23</v>
          </cell>
          <cell r="D210" t="str">
            <v>x</v>
          </cell>
          <cell r="E210">
            <v>22.9</v>
          </cell>
          <cell r="F210" t="str">
            <v>x</v>
          </cell>
          <cell r="G210">
            <v>23</v>
          </cell>
          <cell r="H210" t="str">
            <v>x</v>
          </cell>
          <cell r="I210" t="str">
            <v>Labour Force and CLS 2012, UNICEF and ILO calculations</v>
          </cell>
          <cell r="J210">
            <v>5.2</v>
          </cell>
          <cell r="L210">
            <v>29</v>
          </cell>
          <cell r="N210" t="str">
            <v>2018</v>
          </cell>
          <cell r="O210" t="str">
            <v>DHS 2018</v>
          </cell>
          <cell r="P210">
            <v>2.8</v>
          </cell>
          <cell r="R210" t="str">
            <v>2018</v>
          </cell>
          <cell r="S210" t="str">
            <v>DHS 2018</v>
          </cell>
          <cell r="T210">
            <v>13</v>
          </cell>
          <cell r="U210"/>
          <cell r="V210">
            <v>14.1</v>
          </cell>
          <cell r="X210">
            <v>14.1</v>
          </cell>
          <cell r="Z210">
            <v>14</v>
          </cell>
          <cell r="AB210" t="str">
            <v>DHS 2018</v>
          </cell>
          <cell r="AC210" t="str">
            <v>-</v>
          </cell>
          <cell r="AE210" t="str">
            <v>-</v>
          </cell>
          <cell r="AG210" t="str">
            <v>-</v>
          </cell>
          <cell r="AI210" t="str">
            <v>-</v>
          </cell>
          <cell r="AK210" t="str">
            <v>-</v>
          </cell>
          <cell r="AM210" t="str">
            <v>-</v>
          </cell>
          <cell r="AO210" t="str">
            <v>-</v>
          </cell>
          <cell r="AQ210" t="str">
            <v>-</v>
          </cell>
          <cell r="AU210" t="str">
            <v>-</v>
          </cell>
          <cell r="AW210" t="str">
            <v>-</v>
          </cell>
          <cell r="AY210" t="str">
            <v>-</v>
          </cell>
          <cell r="BA210" t="str">
            <v>-</v>
          </cell>
          <cell r="BC210" t="str">
            <v>-</v>
          </cell>
          <cell r="BE210" t="str">
            <v>-</v>
          </cell>
          <cell r="BG210" t="str">
            <v>-</v>
          </cell>
        </row>
        <row r="211">
          <cell r="B211" t="str">
            <v>Zimbabwe</v>
          </cell>
          <cell r="C211">
            <v>27.9</v>
          </cell>
          <cell r="E211">
            <v>33.1</v>
          </cell>
          <cell r="G211">
            <v>22.4</v>
          </cell>
          <cell r="I211" t="str">
            <v>MICS 2019, UNICEF and ILO calculations</v>
          </cell>
          <cell r="J211">
            <v>5.4</v>
          </cell>
          <cell r="L211">
            <v>33.700000000000003</v>
          </cell>
          <cell r="N211" t="str">
            <v>2019</v>
          </cell>
          <cell r="O211" t="str">
            <v>MICS 2019</v>
          </cell>
          <cell r="P211">
            <v>1.9</v>
          </cell>
          <cell r="R211" t="str">
            <v>2019</v>
          </cell>
          <cell r="S211" t="str">
            <v>MICS 2019</v>
          </cell>
          <cell r="T211">
            <v>29.6</v>
          </cell>
          <cell r="U211"/>
          <cell r="V211">
            <v>48.7</v>
          </cell>
          <cell r="X211">
            <v>48.4</v>
          </cell>
          <cell r="Z211">
            <v>48.9</v>
          </cell>
          <cell r="AB211" t="str">
            <v>MICS 2019</v>
          </cell>
          <cell r="AC211" t="str">
            <v>-</v>
          </cell>
          <cell r="AE211" t="str">
            <v>-</v>
          </cell>
          <cell r="AG211" t="str">
            <v>-</v>
          </cell>
          <cell r="AI211" t="str">
            <v>-</v>
          </cell>
          <cell r="AK211" t="str">
            <v>-</v>
          </cell>
          <cell r="AM211" t="str">
            <v>-</v>
          </cell>
          <cell r="AO211" t="str">
            <v>-</v>
          </cell>
          <cell r="AQ211" t="str">
            <v>-</v>
          </cell>
          <cell r="AU211" t="str">
            <v>-</v>
          </cell>
          <cell r="AW211" t="str">
            <v>-</v>
          </cell>
          <cell r="AY211" t="str">
            <v>-</v>
          </cell>
          <cell r="BA211" t="str">
            <v>-</v>
          </cell>
          <cell r="BC211" t="str">
            <v>-</v>
          </cell>
          <cell r="BE211" t="str">
            <v>-</v>
          </cell>
          <cell r="BG211" t="str">
            <v>-</v>
          </cell>
        </row>
        <row r="213">
          <cell r="B213" t="str">
            <v>SUMMARY</v>
          </cell>
        </row>
        <row r="214">
          <cell r="B214" t="str">
            <v>East Asia and Pacific</v>
          </cell>
          <cell r="C214" t="str">
            <v>-</v>
          </cell>
          <cell r="E214" t="str">
            <v>-</v>
          </cell>
          <cell r="G214" t="str">
            <v>-</v>
          </cell>
          <cell r="J214">
            <v>0.93</v>
          </cell>
          <cell r="L214">
            <v>7.2</v>
          </cell>
          <cell r="N214" t="str">
            <v>2015-21</v>
          </cell>
          <cell r="O214" t="str">
            <v>DHS, MICS and other national surveys</v>
          </cell>
          <cell r="P214">
            <v>0.74</v>
          </cell>
          <cell r="R214" t="str">
            <v>2015-21</v>
          </cell>
          <cell r="S214" t="str">
            <v>DHS, MICS and other national surveys</v>
          </cell>
          <cell r="T214" t="str">
            <v>-</v>
          </cell>
          <cell r="U214"/>
          <cell r="V214" t="str">
            <v>-</v>
          </cell>
          <cell r="X214" t="str">
            <v>-</v>
          </cell>
          <cell r="Z214" t="str">
            <v>-</v>
          </cell>
          <cell r="AC214" t="str">
            <v>-</v>
          </cell>
          <cell r="AE214" t="str">
            <v>-</v>
          </cell>
          <cell r="AG214" t="str">
            <v>-</v>
          </cell>
          <cell r="AI214" t="str">
            <v>-</v>
          </cell>
          <cell r="AK214" t="str">
            <v>-</v>
          </cell>
          <cell r="AM214" t="str">
            <v>-</v>
          </cell>
          <cell r="AO214" t="str">
            <v>-</v>
          </cell>
          <cell r="AQ214" t="str">
            <v>-</v>
          </cell>
          <cell r="AU214" t="str">
            <v>-</v>
          </cell>
          <cell r="AW214" t="str">
            <v>-</v>
          </cell>
          <cell r="AY214" t="str">
            <v>-</v>
          </cell>
          <cell r="BA214" t="str">
            <v>-</v>
          </cell>
          <cell r="BC214" t="str">
            <v>-</v>
          </cell>
          <cell r="BE214" t="str">
            <v>-</v>
          </cell>
          <cell r="BG214" t="str">
            <v>-</v>
          </cell>
        </row>
        <row r="215">
          <cell r="B215" t="str">
            <v>Europe and Central Asia</v>
          </cell>
          <cell r="C215" t="str">
            <v>-</v>
          </cell>
          <cell r="E215" t="str">
            <v>-</v>
          </cell>
          <cell r="G215" t="str">
            <v>-</v>
          </cell>
          <cell r="J215" t="str">
            <v>-</v>
          </cell>
          <cell r="L215" t="str">
            <v>-</v>
          </cell>
          <cell r="P215">
            <v>0.04</v>
          </cell>
          <cell r="R215" t="str">
            <v>2015-21</v>
          </cell>
          <cell r="S215" t="str">
            <v>DHS, MICS and other national surveys</v>
          </cell>
          <cell r="T215">
            <v>99.34</v>
          </cell>
          <cell r="U215"/>
          <cell r="V215">
            <v>99.62</v>
          </cell>
          <cell r="X215">
            <v>99.61</v>
          </cell>
          <cell r="Z215">
            <v>99.65</v>
          </cell>
          <cell r="AB215" t="str">
            <v>DHS, MICS, other national surveys, censuses and vital registration systems</v>
          </cell>
          <cell r="AC215" t="str">
            <v>-</v>
          </cell>
          <cell r="AE215" t="str">
            <v>-</v>
          </cell>
          <cell r="AG215" t="str">
            <v>-</v>
          </cell>
          <cell r="AI215" t="str">
            <v>-</v>
          </cell>
          <cell r="AK215" t="str">
            <v>-</v>
          </cell>
          <cell r="AM215" t="str">
            <v>-</v>
          </cell>
          <cell r="AO215" t="str">
            <v>-</v>
          </cell>
          <cell r="AQ215" t="str">
            <v>-</v>
          </cell>
          <cell r="AU215" t="str">
            <v>-</v>
          </cell>
          <cell r="AW215" t="str">
            <v>-</v>
          </cell>
          <cell r="AY215" t="str">
            <v>-</v>
          </cell>
          <cell r="BA215" t="str">
            <v>-</v>
          </cell>
          <cell r="BC215" t="str">
            <v>-</v>
          </cell>
          <cell r="BE215" t="str">
            <v>-</v>
          </cell>
          <cell r="BG215" t="str">
            <v>-</v>
          </cell>
        </row>
        <row r="216">
          <cell r="B216" t="str">
            <v xml:space="preserve">   Eastern Europe and Central Asia</v>
          </cell>
          <cell r="C216" t="str">
            <v>-</v>
          </cell>
          <cell r="E216" t="str">
            <v>-</v>
          </cell>
          <cell r="G216" t="str">
            <v>-</v>
          </cell>
          <cell r="J216">
            <v>0.95</v>
          </cell>
          <cell r="L216">
            <v>9.89</v>
          </cell>
          <cell r="N216" t="str">
            <v>2015-21</v>
          </cell>
          <cell r="O216" t="str">
            <v>DHS, MICS and other national surveys</v>
          </cell>
          <cell r="P216" t="str">
            <v>-</v>
          </cell>
          <cell r="T216">
            <v>98.62</v>
          </cell>
          <cell r="V216">
            <v>99.26</v>
          </cell>
          <cell r="X216">
            <v>99.23</v>
          </cell>
          <cell r="Z216">
            <v>99.31</v>
          </cell>
          <cell r="AB216" t="str">
            <v>DHS, MICS, other national surveys, censuses and vital registration systems</v>
          </cell>
          <cell r="AC216" t="str">
            <v>-</v>
          </cell>
          <cell r="AE216" t="str">
            <v>-</v>
          </cell>
          <cell r="AG216" t="str">
            <v>-</v>
          </cell>
          <cell r="AI216" t="str">
            <v>-</v>
          </cell>
          <cell r="AK216" t="str">
            <v>-</v>
          </cell>
          <cell r="AM216" t="str">
            <v>-</v>
          </cell>
          <cell r="AO216" t="str">
            <v>-</v>
          </cell>
          <cell r="AQ216" t="str">
            <v>-</v>
          </cell>
          <cell r="AU216" t="str">
            <v>-</v>
          </cell>
          <cell r="AW216" t="str">
            <v>-</v>
          </cell>
          <cell r="AY216" t="str">
            <v>-</v>
          </cell>
          <cell r="BA216" t="str">
            <v>-</v>
          </cell>
          <cell r="BC216" t="str">
            <v>-</v>
          </cell>
          <cell r="BE216" t="str">
            <v>-</v>
          </cell>
          <cell r="BG216" t="str">
            <v>-</v>
          </cell>
        </row>
        <row r="217">
          <cell r="B217" t="str">
            <v xml:space="preserve">   Western Europe</v>
          </cell>
          <cell r="C217" t="str">
            <v>-</v>
          </cell>
          <cell r="E217" t="str">
            <v>-</v>
          </cell>
          <cell r="G217" t="str">
            <v>-</v>
          </cell>
          <cell r="J217" t="str">
            <v>-</v>
          </cell>
          <cell r="L217" t="str">
            <v>-</v>
          </cell>
          <cell r="P217">
            <v>0</v>
          </cell>
          <cell r="R217" t="str">
            <v>2015-21</v>
          </cell>
          <cell r="S217" t="str">
            <v>DHS, MICS and other national surveys</v>
          </cell>
          <cell r="T217">
            <v>100</v>
          </cell>
          <cell r="U217"/>
          <cell r="V217">
            <v>100</v>
          </cell>
          <cell r="X217">
            <v>100</v>
          </cell>
          <cell r="Z217">
            <v>100</v>
          </cell>
          <cell r="AB217" t="str">
            <v>DHS, MICS, other national surveys, censuses and vital registration systems</v>
          </cell>
          <cell r="AC217" t="str">
            <v>-</v>
          </cell>
          <cell r="AE217" t="str">
            <v>-</v>
          </cell>
          <cell r="AG217" t="str">
            <v>-</v>
          </cell>
          <cell r="AI217" t="str">
            <v>-</v>
          </cell>
          <cell r="AK217" t="str">
            <v>-</v>
          </cell>
          <cell r="AM217" t="str">
            <v>-</v>
          </cell>
          <cell r="AO217" t="str">
            <v>-</v>
          </cell>
          <cell r="AQ217" t="str">
            <v>-</v>
          </cell>
          <cell r="AU217" t="str">
            <v>-</v>
          </cell>
          <cell r="AW217" t="str">
            <v>-</v>
          </cell>
          <cell r="AY217" t="str">
            <v>-</v>
          </cell>
          <cell r="BA217" t="str">
            <v>-</v>
          </cell>
          <cell r="BC217" t="str">
            <v>-</v>
          </cell>
          <cell r="BE217" t="str">
            <v>-</v>
          </cell>
          <cell r="BG217" t="str">
            <v>-</v>
          </cell>
        </row>
        <row r="218">
          <cell r="B218" t="str">
            <v>Latin America and Caribbean</v>
          </cell>
          <cell r="C218">
            <v>7.01</v>
          </cell>
          <cell r="E218">
            <v>6.35</v>
          </cell>
          <cell r="G218">
            <v>6.45</v>
          </cell>
          <cell r="I218" t="str">
            <v>DHS, MICS and other national surveys</v>
          </cell>
          <cell r="J218">
            <v>3.99</v>
          </cell>
          <cell r="L218">
            <v>21.25</v>
          </cell>
          <cell r="N218" t="str">
            <v>2015-21</v>
          </cell>
          <cell r="O218" t="str">
            <v>DHS, MICS and other national surveys</v>
          </cell>
          <cell r="P218" t="str">
            <v>-</v>
          </cell>
          <cell r="T218" t="str">
            <v>-</v>
          </cell>
          <cell r="V218">
            <v>94.87</v>
          </cell>
          <cell r="X218" t="str">
            <v>-</v>
          </cell>
          <cell r="Z218" t="str">
            <v>-</v>
          </cell>
          <cell r="AB218" t="str">
            <v>DHS, MICS, other national surveys, censuses and vital registration systems</v>
          </cell>
          <cell r="AC218" t="str">
            <v>-</v>
          </cell>
          <cell r="AE218" t="str">
            <v>-</v>
          </cell>
          <cell r="AG218" t="str">
            <v>-</v>
          </cell>
          <cell r="AI218" t="str">
            <v>-</v>
          </cell>
          <cell r="AK218" t="str">
            <v>-</v>
          </cell>
          <cell r="AM218" t="str">
            <v>-</v>
          </cell>
          <cell r="AO218" t="str">
            <v>-</v>
          </cell>
          <cell r="AQ218" t="str">
            <v>-</v>
          </cell>
          <cell r="AU218" t="str">
            <v>-</v>
          </cell>
          <cell r="AW218" t="str">
            <v>-</v>
          </cell>
          <cell r="AY218" t="str">
            <v>-</v>
          </cell>
          <cell r="BA218" t="str">
            <v>-</v>
          </cell>
          <cell r="BC218" t="str">
            <v>-</v>
          </cell>
          <cell r="BE218" t="str">
            <v>-</v>
          </cell>
          <cell r="BG218" t="str">
            <v>-</v>
          </cell>
        </row>
        <row r="219">
          <cell r="B219" t="str">
            <v>Middle East and North Africa</v>
          </cell>
          <cell r="C219" t="str">
            <v>-</v>
          </cell>
          <cell r="E219" t="str">
            <v>-</v>
          </cell>
          <cell r="G219" t="str">
            <v>-</v>
          </cell>
          <cell r="J219" t="str">
            <v>-</v>
          </cell>
          <cell r="L219" t="str">
            <v>-</v>
          </cell>
          <cell r="P219" t="str">
            <v>-</v>
          </cell>
          <cell r="T219">
            <v>88.78</v>
          </cell>
          <cell r="V219">
            <v>91.73</v>
          </cell>
          <cell r="X219">
            <v>91.88</v>
          </cell>
          <cell r="Z219">
            <v>91.59</v>
          </cell>
          <cell r="AB219" t="str">
            <v>DHS, MICS, other national surveys, censuses and vital registration systems</v>
          </cell>
          <cell r="AC219" t="str">
            <v>-</v>
          </cell>
          <cell r="AE219" t="str">
            <v>-</v>
          </cell>
          <cell r="AG219">
            <v>65.7</v>
          </cell>
          <cell r="AI219" t="str">
            <v>-</v>
          </cell>
          <cell r="AK219" t="str">
            <v>-</v>
          </cell>
          <cell r="AM219" t="str">
            <v>-</v>
          </cell>
          <cell r="AO219" t="str">
            <v>-</v>
          </cell>
          <cell r="AQ219" t="str">
            <v>-</v>
          </cell>
          <cell r="AS219" t="str">
            <v>2012-20</v>
          </cell>
          <cell r="AT219" t="str">
            <v>DHS, MICS and other national surveys</v>
          </cell>
          <cell r="AU219" t="str">
            <v>-</v>
          </cell>
          <cell r="AW219" t="str">
            <v>-</v>
          </cell>
          <cell r="AY219">
            <v>9.49</v>
          </cell>
          <cell r="BA219" t="str">
            <v>-</v>
          </cell>
          <cell r="BC219" t="str">
            <v>-</v>
          </cell>
          <cell r="BE219" t="str">
            <v>-</v>
          </cell>
          <cell r="BG219" t="str">
            <v>-</v>
          </cell>
        </row>
        <row r="220">
          <cell r="B220" t="str">
            <v>North America</v>
          </cell>
          <cell r="C220" t="str">
            <v>-</v>
          </cell>
          <cell r="E220" t="str">
            <v>-</v>
          </cell>
          <cell r="G220" t="str">
            <v>-</v>
          </cell>
          <cell r="J220" t="str">
            <v>-</v>
          </cell>
          <cell r="L220" t="str">
            <v>-</v>
          </cell>
          <cell r="P220">
            <v>0</v>
          </cell>
          <cell r="R220" t="str">
            <v>2015-21</v>
          </cell>
          <cell r="S220" t="str">
            <v>DHS, MICS and other national surveys</v>
          </cell>
          <cell r="T220">
            <v>100</v>
          </cell>
          <cell r="U220"/>
          <cell r="V220">
            <v>100</v>
          </cell>
          <cell r="X220">
            <v>100</v>
          </cell>
          <cell r="Z220">
            <v>100</v>
          </cell>
          <cell r="AB220" t="str">
            <v>DHS, MICS, other national surveys, censuses and vital registration systems</v>
          </cell>
          <cell r="AC220" t="str">
            <v>-</v>
          </cell>
          <cell r="AE220" t="str">
            <v>-</v>
          </cell>
          <cell r="AG220" t="str">
            <v>-</v>
          </cell>
          <cell r="AI220" t="str">
            <v>-</v>
          </cell>
          <cell r="AK220" t="str">
            <v>-</v>
          </cell>
          <cell r="AM220" t="str">
            <v>-</v>
          </cell>
          <cell r="AO220" t="str">
            <v>-</v>
          </cell>
          <cell r="AQ220" t="str">
            <v>-</v>
          </cell>
          <cell r="AU220" t="str">
            <v>-</v>
          </cell>
          <cell r="AW220" t="str">
            <v>-</v>
          </cell>
          <cell r="AY220" t="str">
            <v>-</v>
          </cell>
          <cell r="BA220" t="str">
            <v>-</v>
          </cell>
          <cell r="BC220" t="str">
            <v>-</v>
          </cell>
          <cell r="BE220" t="str">
            <v>-</v>
          </cell>
          <cell r="BG220" t="str">
            <v>-</v>
          </cell>
        </row>
        <row r="221">
          <cell r="B221" t="str">
            <v>South Asia</v>
          </cell>
          <cell r="C221" t="str">
            <v>-</v>
          </cell>
          <cell r="E221" t="str">
            <v>-</v>
          </cell>
          <cell r="G221" t="str">
            <v>-</v>
          </cell>
          <cell r="J221">
            <v>7.12</v>
          </cell>
          <cell r="L221">
            <v>28.37</v>
          </cell>
          <cell r="N221" t="str">
            <v>2015-21</v>
          </cell>
          <cell r="O221" t="str">
            <v>DHS, MICS and other national surveys</v>
          </cell>
          <cell r="P221">
            <v>4.4800000000000004</v>
          </cell>
          <cell r="R221" t="str">
            <v>2015-21</v>
          </cell>
          <cell r="S221" t="str">
            <v>DHS, MICS and other national surveys</v>
          </cell>
          <cell r="T221">
            <v>67.36</v>
          </cell>
          <cell r="U221"/>
          <cell r="V221">
            <v>70.11</v>
          </cell>
          <cell r="X221">
            <v>70.040000000000006</v>
          </cell>
          <cell r="Z221">
            <v>70.25</v>
          </cell>
          <cell r="AB221" t="str">
            <v>DHS, MICS, other national surveys, censuses and vital registration systems</v>
          </cell>
          <cell r="AC221" t="str">
            <v>-</v>
          </cell>
          <cell r="AE221" t="str">
            <v>-</v>
          </cell>
          <cell r="AG221" t="str">
            <v>-</v>
          </cell>
          <cell r="AI221" t="str">
            <v>-</v>
          </cell>
          <cell r="AK221" t="str">
            <v>-</v>
          </cell>
          <cell r="AM221" t="str">
            <v>-</v>
          </cell>
          <cell r="AO221" t="str">
            <v>-</v>
          </cell>
          <cell r="AQ221" t="str">
            <v>-</v>
          </cell>
          <cell r="AU221" t="str">
            <v>-</v>
          </cell>
          <cell r="AW221" t="str">
            <v>-</v>
          </cell>
          <cell r="AY221" t="str">
            <v>-</v>
          </cell>
          <cell r="BA221" t="str">
            <v>-</v>
          </cell>
          <cell r="BC221" t="str">
            <v>-</v>
          </cell>
          <cell r="BE221" t="str">
            <v>-</v>
          </cell>
          <cell r="BG221" t="str">
            <v>-</v>
          </cell>
        </row>
        <row r="222">
          <cell r="B222" t="str">
            <v>Sub-Saharan Africa</v>
          </cell>
          <cell r="C222">
            <v>26.1</v>
          </cell>
          <cell r="E222">
            <v>26.88</v>
          </cell>
          <cell r="G222">
            <v>25.19</v>
          </cell>
          <cell r="I222" t="str">
            <v>DHS, MICS and other national surveys</v>
          </cell>
          <cell r="J222">
            <v>10.81</v>
          </cell>
          <cell r="L222">
            <v>34.729999999999997</v>
          </cell>
          <cell r="N222" t="str">
            <v>2015-21</v>
          </cell>
          <cell r="O222" t="str">
            <v>DHS, MICS and other national surveys</v>
          </cell>
          <cell r="P222">
            <v>4.43</v>
          </cell>
          <cell r="R222" t="str">
            <v>2015-21</v>
          </cell>
          <cell r="S222" t="str">
            <v>DHS, MICS and other national surveys</v>
          </cell>
          <cell r="T222">
            <v>40.659999999999997</v>
          </cell>
          <cell r="U222"/>
          <cell r="V222">
            <v>46.18</v>
          </cell>
          <cell r="X222">
            <v>45.24</v>
          </cell>
          <cell r="Z222">
            <v>44.14</v>
          </cell>
          <cell r="AB222" t="str">
            <v>DHS, MICS, other national surveys, censuses and vital registration systems</v>
          </cell>
          <cell r="AC222">
            <v>34.869999999999997</v>
          </cell>
          <cell r="AE222">
            <v>31.56</v>
          </cell>
          <cell r="AG222">
            <v>37.46</v>
          </cell>
          <cell r="AI222">
            <v>38.11</v>
          </cell>
          <cell r="AK222">
            <v>35.92</v>
          </cell>
          <cell r="AM222">
            <v>35.549999999999997</v>
          </cell>
          <cell r="AO222">
            <v>35.54</v>
          </cell>
          <cell r="AQ222">
            <v>31.18</v>
          </cell>
          <cell r="AS222" t="str">
            <v>2012-20</v>
          </cell>
          <cell r="AT222" t="str">
            <v>DHS, MICS and other national surveys</v>
          </cell>
          <cell r="AU222">
            <v>16.670000000000002</v>
          </cell>
          <cell r="AW222" t="str">
            <v>-</v>
          </cell>
          <cell r="AY222">
            <v>12.68</v>
          </cell>
          <cell r="BA222" t="str">
            <v>-</v>
          </cell>
          <cell r="BC222">
            <v>20.07</v>
          </cell>
          <cell r="BE222">
            <v>17.21</v>
          </cell>
          <cell r="BG222">
            <v>16.59</v>
          </cell>
        </row>
        <row r="223">
          <cell r="B223" t="str">
            <v xml:space="preserve">   Eastern and Southern Africa</v>
          </cell>
          <cell r="C223">
            <v>26.27</v>
          </cell>
          <cell r="E223">
            <v>27.96</v>
          </cell>
          <cell r="G223">
            <v>24.35</v>
          </cell>
          <cell r="I223" t="str">
            <v>DHS, MICS and other national surveys</v>
          </cell>
          <cell r="J223">
            <v>9.11</v>
          </cell>
          <cell r="L223">
            <v>32.35</v>
          </cell>
          <cell r="N223" t="str">
            <v>2015-21</v>
          </cell>
          <cell r="O223" t="str">
            <v>DHS, MICS and other national surveys</v>
          </cell>
          <cell r="P223">
            <v>4.96</v>
          </cell>
          <cell r="R223" t="str">
            <v>2015-21</v>
          </cell>
          <cell r="S223" t="str">
            <v>DHS, MICS and other national surveys</v>
          </cell>
          <cell r="T223">
            <v>31.99</v>
          </cell>
          <cell r="U223"/>
          <cell r="V223">
            <v>39.020000000000003</v>
          </cell>
          <cell r="X223">
            <v>35.549999999999997</v>
          </cell>
          <cell r="Z223">
            <v>34.99</v>
          </cell>
          <cell r="AB223" t="str">
            <v>DHS, MICS, other national surveys, censuses and vital registration systems</v>
          </cell>
          <cell r="AC223">
            <v>43.88</v>
          </cell>
          <cell r="AE223" t="str">
            <v>-</v>
          </cell>
          <cell r="AG223">
            <v>46.16</v>
          </cell>
          <cell r="AI223">
            <v>48.79</v>
          </cell>
          <cell r="AK223">
            <v>45.58</v>
          </cell>
          <cell r="AM223">
            <v>44.15</v>
          </cell>
          <cell r="AO223">
            <v>44.63</v>
          </cell>
          <cell r="AQ223">
            <v>39.229999999999997</v>
          </cell>
          <cell r="AS223" t="str">
            <v>2012-20</v>
          </cell>
          <cell r="AT223" t="str">
            <v>DHS, MICS and other national surveys</v>
          </cell>
          <cell r="AU223" t="str">
            <v>-</v>
          </cell>
          <cell r="AW223" t="str">
            <v>-</v>
          </cell>
          <cell r="AY223">
            <v>8.27</v>
          </cell>
          <cell r="BA223" t="str">
            <v>-</v>
          </cell>
          <cell r="BC223" t="str">
            <v>-</v>
          </cell>
          <cell r="BE223" t="str">
            <v>-</v>
          </cell>
          <cell r="BG223" t="str">
            <v>-</v>
          </cell>
        </row>
        <row r="224">
          <cell r="B224" t="str">
            <v xml:space="preserve">   West and Central Africa</v>
          </cell>
          <cell r="C224">
            <v>25.95</v>
          </cell>
          <cell r="E224">
            <v>25.97</v>
          </cell>
          <cell r="G224">
            <v>25.91</v>
          </cell>
          <cell r="I224" t="str">
            <v>DHS, MICS and other national surveys</v>
          </cell>
          <cell r="J224">
            <v>12.49</v>
          </cell>
          <cell r="L224">
            <v>37.06</v>
          </cell>
          <cell r="N224" t="str">
            <v>2015-21</v>
          </cell>
          <cell r="O224" t="str">
            <v>DHS, MICS and other national surveys</v>
          </cell>
          <cell r="P224">
            <v>3.91</v>
          </cell>
          <cell r="R224" t="str">
            <v>2015-21</v>
          </cell>
          <cell r="S224" t="str">
            <v>DHS, MICS and other national surveys</v>
          </cell>
          <cell r="T224">
            <v>48.17</v>
          </cell>
          <cell r="U224"/>
          <cell r="V224">
            <v>53.14</v>
          </cell>
          <cell r="X224">
            <v>53.94</v>
          </cell>
          <cell r="Z224">
            <v>52.45</v>
          </cell>
          <cell r="AB224" t="str">
            <v>DHS, MICS, other national surveys, censuses and vital registration systems</v>
          </cell>
          <cell r="AC224">
            <v>26.98</v>
          </cell>
          <cell r="AE224">
            <v>27.55</v>
          </cell>
          <cell r="AG224">
            <v>27.06</v>
          </cell>
          <cell r="AI224">
            <v>28.76</v>
          </cell>
          <cell r="AK224">
            <v>27.47</v>
          </cell>
          <cell r="AM224">
            <v>28.02</v>
          </cell>
          <cell r="AO224">
            <v>27.59</v>
          </cell>
          <cell r="AQ224">
            <v>24.14</v>
          </cell>
          <cell r="AS224" t="str">
            <v>2012-20</v>
          </cell>
          <cell r="AT224" t="str">
            <v>DHS, MICS and other national surveys</v>
          </cell>
          <cell r="AU224">
            <v>19.489999999999998</v>
          </cell>
          <cell r="AW224" t="str">
            <v>-</v>
          </cell>
          <cell r="AY224">
            <v>17.23</v>
          </cell>
          <cell r="BA224" t="str">
            <v>-</v>
          </cell>
          <cell r="BC224">
            <v>25.09</v>
          </cell>
          <cell r="BE224">
            <v>20.73</v>
          </cell>
          <cell r="BG224">
            <v>19.190000000000001</v>
          </cell>
        </row>
        <row r="225">
          <cell r="B225" t="str">
            <v>Least developed countries</v>
          </cell>
          <cell r="C225">
            <v>21.6</v>
          </cell>
          <cell r="E225">
            <v>22.5</v>
          </cell>
          <cell r="G225">
            <v>20.54</v>
          </cell>
          <cell r="I225" t="str">
            <v>DHS, MICS and other national surveys</v>
          </cell>
          <cell r="J225">
            <v>10.51</v>
          </cell>
          <cell r="L225">
            <v>36.770000000000003</v>
          </cell>
          <cell r="N225" t="str">
            <v>2015-21</v>
          </cell>
          <cell r="O225" t="str">
            <v>DHS, MICS and other national surveys</v>
          </cell>
          <cell r="P225">
            <v>5.6</v>
          </cell>
          <cell r="R225" t="str">
            <v>2015-21</v>
          </cell>
          <cell r="S225" t="str">
            <v>DHS, MICS and other national surveys</v>
          </cell>
          <cell r="T225">
            <v>40.56</v>
          </cell>
          <cell r="U225"/>
          <cell r="V225">
            <v>44.79</v>
          </cell>
          <cell r="X225">
            <v>45.14</v>
          </cell>
          <cell r="Z225">
            <v>44.44</v>
          </cell>
          <cell r="AB225" t="str">
            <v>DHS, MICS, other national surveys, censuses and vital registration systems</v>
          </cell>
          <cell r="AC225" t="str">
            <v>-</v>
          </cell>
          <cell r="AE225" t="str">
            <v>-</v>
          </cell>
          <cell r="AG225" t="str">
            <v>-</v>
          </cell>
          <cell r="AI225" t="str">
            <v>-</v>
          </cell>
          <cell r="AK225" t="str">
            <v>-</v>
          </cell>
          <cell r="AM225" t="str">
            <v>-</v>
          </cell>
          <cell r="AO225" t="str">
            <v>-</v>
          </cell>
          <cell r="AQ225" t="str">
            <v>-</v>
          </cell>
          <cell r="AU225" t="str">
            <v>-</v>
          </cell>
          <cell r="AW225" t="str">
            <v>-</v>
          </cell>
          <cell r="AY225" t="str">
            <v>-</v>
          </cell>
          <cell r="BA225" t="str">
            <v>-</v>
          </cell>
          <cell r="BC225" t="str">
            <v>-</v>
          </cell>
          <cell r="BE225" t="str">
            <v>-</v>
          </cell>
          <cell r="BG225" t="str">
            <v>-</v>
          </cell>
        </row>
        <row r="226">
          <cell r="B226" t="str">
            <v>World</v>
          </cell>
          <cell r="C226" t="str">
            <v>-</v>
          </cell>
          <cell r="E226" t="str">
            <v>-</v>
          </cell>
          <cell r="G226" t="str">
            <v>-</v>
          </cell>
          <cell r="J226">
            <v>4.74</v>
          </cell>
          <cell r="L226">
            <v>19.47</v>
          </cell>
          <cell r="N226" t="str">
            <v>2015-21</v>
          </cell>
          <cell r="O226" t="str">
            <v>DHS, MICS and other national surveys</v>
          </cell>
          <cell r="P226">
            <v>2.96</v>
          </cell>
          <cell r="R226" t="str">
            <v>2015-21</v>
          </cell>
          <cell r="S226" t="str">
            <v>DHS, MICS and other national surveys</v>
          </cell>
          <cell r="T226">
            <v>71.59</v>
          </cell>
          <cell r="U226"/>
          <cell r="V226">
            <v>75.430000000000007</v>
          </cell>
          <cell r="X226">
            <v>75.88</v>
          </cell>
          <cell r="Z226">
            <v>75.25</v>
          </cell>
          <cell r="AB226" t="str">
            <v>DHS, MICS, other national surveys, censuses and vital registration systems</v>
          </cell>
          <cell r="AC226" t="str">
            <v>-</v>
          </cell>
          <cell r="AE226" t="str">
            <v>-</v>
          </cell>
          <cell r="AG226" t="str">
            <v>-</v>
          </cell>
          <cell r="AI226" t="str">
            <v>-</v>
          </cell>
          <cell r="AK226" t="str">
            <v>-</v>
          </cell>
          <cell r="AM226" t="str">
            <v>-</v>
          </cell>
          <cell r="AO226" t="str">
            <v>-</v>
          </cell>
          <cell r="AQ226" t="str">
            <v>-</v>
          </cell>
          <cell r="AU226" t="str">
            <v>-</v>
          </cell>
          <cell r="AW226" t="str">
            <v>-</v>
          </cell>
          <cell r="AY226" t="str">
            <v>-</v>
          </cell>
          <cell r="BA226" t="str">
            <v>-</v>
          </cell>
          <cell r="BC226" t="str">
            <v>-</v>
          </cell>
          <cell r="BE226" t="str">
            <v>-</v>
          </cell>
          <cell r="BG226"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ta@unicef.or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6873D-0FFC-4B43-B5FE-B0B809DAE0B1}">
  <dimension ref="A1:R288"/>
  <sheetViews>
    <sheetView tabSelected="1" zoomScaleNormal="100" workbookViewId="0">
      <pane xSplit="1" ySplit="10" topLeftCell="B40" activePane="bottomRight" state="frozen"/>
      <selection pane="topRight" activeCell="B1" sqref="B1"/>
      <selection pane="bottomLeft" activeCell="A12" sqref="A12"/>
      <selection pane="bottomRight" activeCell="G44" sqref="G44"/>
    </sheetView>
  </sheetViews>
  <sheetFormatPr defaultColWidth="10.28515625" defaultRowHeight="16.5" x14ac:dyDescent="0.3"/>
  <cols>
    <col min="1" max="1" width="27.7109375" style="61" customWidth="1"/>
    <col min="2" max="2" width="7" style="61" customWidth="1"/>
    <col min="3" max="3" width="13.42578125" style="61" customWidth="1"/>
    <col min="4" max="4" width="3.28515625" style="61" customWidth="1"/>
    <col min="5" max="6" width="10.28515625" style="63" customWidth="1"/>
    <col min="7" max="7" width="21.42578125" style="61" customWidth="1"/>
    <col min="8" max="8" width="38.7109375" style="61" customWidth="1"/>
    <col min="9" max="9" width="10.28515625" style="61"/>
    <col min="10" max="12" width="5.85546875" style="61" hidden="1" customWidth="1"/>
    <col min="13" max="17" width="6.28515625" style="61" hidden="1" customWidth="1"/>
    <col min="18" max="18" width="16.7109375" style="61" hidden="1" customWidth="1"/>
    <col min="19" max="16384" width="10.28515625" style="61"/>
  </cols>
  <sheetData>
    <row r="1" spans="1:18" ht="18" x14ac:dyDescent="0.3">
      <c r="A1" s="60"/>
      <c r="B1" s="60"/>
      <c r="C1" s="60"/>
      <c r="D1" s="60"/>
      <c r="E1" s="114"/>
      <c r="F1" s="114"/>
      <c r="G1" s="114"/>
    </row>
    <row r="2" spans="1:18" x14ac:dyDescent="0.3">
      <c r="A2" s="62"/>
      <c r="B2" s="62"/>
      <c r="C2" s="62"/>
      <c r="D2" s="62"/>
      <c r="E2" s="115"/>
      <c r="F2" s="115"/>
      <c r="G2" s="115"/>
    </row>
    <row r="3" spans="1:18" x14ac:dyDescent="0.3">
      <c r="A3" s="62"/>
      <c r="B3" s="62"/>
      <c r="C3" s="62"/>
      <c r="D3" s="62"/>
      <c r="E3" s="64"/>
      <c r="F3" s="64"/>
      <c r="G3" s="64"/>
    </row>
    <row r="4" spans="1:18" s="65" customFormat="1" ht="18.75" x14ac:dyDescent="0.3">
      <c r="A4" s="88" t="s">
        <v>543</v>
      </c>
      <c r="B4" s="88"/>
      <c r="C4" s="88"/>
      <c r="D4" s="88"/>
    </row>
    <row r="5" spans="1:18" s="65" customFormat="1" x14ac:dyDescent="0.3"/>
    <row r="6" spans="1:18" s="65" customFormat="1" x14ac:dyDescent="0.3">
      <c r="A6" s="60" t="s">
        <v>695</v>
      </c>
      <c r="B6" s="60"/>
      <c r="C6" s="60"/>
      <c r="D6" s="60"/>
    </row>
    <row r="7" spans="1:18" x14ac:dyDescent="0.3">
      <c r="A7" s="62"/>
      <c r="B7" s="62"/>
      <c r="C7" s="62"/>
      <c r="D7" s="62"/>
      <c r="E7" s="64"/>
      <c r="F7" s="64"/>
      <c r="G7" s="64"/>
    </row>
    <row r="8" spans="1:18" ht="30.75" customHeight="1" x14ac:dyDescent="0.3">
      <c r="A8" s="117" t="s">
        <v>4</v>
      </c>
      <c r="B8" s="118"/>
      <c r="C8" s="111" t="s">
        <v>681</v>
      </c>
      <c r="D8" s="112"/>
      <c r="E8" s="112"/>
      <c r="F8" s="112"/>
      <c r="G8" s="113"/>
      <c r="J8" s="109" t="s">
        <v>334</v>
      </c>
      <c r="K8" s="109"/>
      <c r="L8" s="109"/>
      <c r="M8" s="109"/>
      <c r="N8" s="109"/>
      <c r="O8" s="109"/>
      <c r="P8" s="109"/>
      <c r="Q8" s="110"/>
    </row>
    <row r="9" spans="1:18" ht="30" customHeight="1" x14ac:dyDescent="0.3">
      <c r="A9" s="119"/>
      <c r="B9" s="120"/>
      <c r="C9" s="105" t="s">
        <v>545</v>
      </c>
      <c r="D9" s="106"/>
      <c r="E9" s="98" t="s">
        <v>540</v>
      </c>
      <c r="F9" s="98" t="s">
        <v>538</v>
      </c>
      <c r="G9" s="98" t="s">
        <v>539</v>
      </c>
      <c r="H9" s="100" t="s">
        <v>8</v>
      </c>
      <c r="J9" s="107" t="s">
        <v>335</v>
      </c>
      <c r="K9" s="108"/>
      <c r="L9" s="116"/>
      <c r="M9" s="116"/>
      <c r="N9" s="104" t="s">
        <v>9</v>
      </c>
      <c r="O9" s="104"/>
      <c r="P9" s="104" t="s">
        <v>10</v>
      </c>
      <c r="Q9" s="104"/>
      <c r="R9" s="97"/>
    </row>
    <row r="10" spans="1:18" x14ac:dyDescent="0.3">
      <c r="A10" s="66"/>
      <c r="B10" s="66"/>
      <c r="C10" s="66"/>
      <c r="D10" s="66"/>
      <c r="E10" s="67"/>
      <c r="F10" s="67"/>
      <c r="G10" s="67"/>
      <c r="H10" s="68"/>
    </row>
    <row r="11" spans="1:18" x14ac:dyDescent="0.3">
      <c r="A11" s="61" t="s">
        <v>11</v>
      </c>
      <c r="B11" s="61" t="s">
        <v>336</v>
      </c>
      <c r="C11" s="74">
        <v>39.707799560536408</v>
      </c>
      <c r="D11" s="61" t="s">
        <v>28</v>
      </c>
      <c r="E11" s="71">
        <v>2018</v>
      </c>
      <c r="F11" s="71" t="s">
        <v>546</v>
      </c>
      <c r="G11" s="101" t="s">
        <v>547</v>
      </c>
      <c r="H11" s="73" t="s">
        <v>548</v>
      </c>
      <c r="J11" s="74">
        <f>IF(VLOOKUP($A11,'[1]2. Child Protection'!$B$8:$BG$226,'[1]2. Child Protection'!T$1,FALSE)=C11,"",VLOOKUP($A11,'[1]2. Child Protection'!$B$8:$BG$226,'[1]2. Child Protection'!T$1,FALSE)-C11)</f>
        <v>10.992200439463595</v>
      </c>
      <c r="K11" s="74">
        <f>IF(VLOOKUP($A11,'[1]2. Child Protection'!$B$8:$BG$226,'[1]2. Child Protection'!U$1,FALSE)=D11,"",VLOOKUP($A11,'[1]2. Child Protection'!$B$8:$BG$226,'[1]2. Child Protection'!U$1,FALSE))</f>
        <v>0</v>
      </c>
      <c r="L11" s="74" t="e">
        <f>IF(VLOOKUP($A11,'[1]2. Child Protection'!$B$8:$BG$226,'[1]2. Child Protection'!V$1,FALSE)=#REF!,"",VLOOKUP($A11,'[1]2. Child Protection'!$B$8:$BG$226,'[1]2. Child Protection'!V$1,FALSE)-#REF!)</f>
        <v>#REF!</v>
      </c>
      <c r="M11" s="74" t="e">
        <f>IF(VLOOKUP($A11,'[1]2. Child Protection'!$B$8:$BG$226,'[1]2. Child Protection'!W$1,FALSE)=#REF!,"",VLOOKUP($A11,'[1]2. Child Protection'!$B$8:$BG$226,'[1]2. Child Protection'!W$1,FALSE))</f>
        <v>#REF!</v>
      </c>
      <c r="N11" s="74">
        <f>IF(VLOOKUP($A11,'[1]2. Child Protection'!$B$8:$BG$226,'[1]2. Child Protection'!X$1,FALSE)=E11,"",VLOOKUP($A11,'[1]2. Child Protection'!$B$8:$BG$226,'[1]2. Child Protection'!X$1,FALSE)-E11)</f>
        <v>-1975.3</v>
      </c>
      <c r="O11" s="74" t="e">
        <f>IF(VLOOKUP($A11,'[1]2. Child Protection'!$B$8:$BG$226,'[1]2. Child Protection'!Y$1,FALSE)=#REF!,"",VLOOKUP($A11,'[1]2. Child Protection'!$B$8:$BG$226,'[1]2. Child Protection'!Y$1,FALSE))</f>
        <v>#REF!</v>
      </c>
      <c r="P11" s="74" t="e">
        <f>IF(VLOOKUP($A11,'[1]2. Child Protection'!$B$8:$BG$226,'[1]2. Child Protection'!Z$1,FALSE)=F11,"",VLOOKUP($A11,'[1]2. Child Protection'!$B$8:$BG$226,'[1]2. Child Protection'!Z$1,FALSE)-F11)</f>
        <v>#VALUE!</v>
      </c>
      <c r="Q11" s="74">
        <f>IF(VLOOKUP($A11,'[1]2. Child Protection'!$B$8:$BG$226,'[1]2. Child Protection'!AA$1,FALSE)=G11,"",VLOOKUP($A11,'[1]2. Child Protection'!$B$8:$BG$226,'[1]2. Child Protection'!AA$1,FALSE))</f>
        <v>0</v>
      </c>
      <c r="R11" s="61" t="str">
        <f>IF(VLOOKUP($A11,'[1]2. Child Protection'!$B$8:$BG$226,'[1]2. Child Protection'!AB$1,FALSE)=H11,"",VLOOKUP($A11,'[1]2. Child Protection'!$B$8:$BG$226,'[1]2. Child Protection'!AB$1,FALSE))</f>
        <v>DHS 2015</v>
      </c>
    </row>
    <row r="12" spans="1:18" x14ac:dyDescent="0.3">
      <c r="A12" s="61" t="s">
        <v>14</v>
      </c>
      <c r="B12" s="61" t="s">
        <v>337</v>
      </c>
      <c r="C12" s="74">
        <v>14.000933395559706</v>
      </c>
      <c r="D12" s="61" t="s">
        <v>12</v>
      </c>
      <c r="E12" s="69">
        <v>2020</v>
      </c>
      <c r="F12" s="71" t="s">
        <v>549</v>
      </c>
      <c r="G12" s="72"/>
      <c r="H12" s="73" t="s">
        <v>550</v>
      </c>
      <c r="J12" s="61">
        <f>IF(VLOOKUP($A12,'[1]2. Child Protection'!$B$8:$BG$226,'[1]2. Child Protection'!T$1,FALSE)=C12,"",VLOOKUP($A12,'[1]2. Child Protection'!$B$8:$BG$226,'[1]2. Child Protection'!T$1,FALSE)-C12)</f>
        <v>83.699066604440304</v>
      </c>
      <c r="K12" s="61" t="str">
        <f>IF(VLOOKUP($A12,'[1]2. Child Protection'!$B$8:$BG$226,'[1]2. Child Protection'!U$1,FALSE)=D12,"",VLOOKUP($A12,'[1]2. Child Protection'!$B$8:$BG$226,'[1]2. Child Protection'!U$1,FALSE))</f>
        <v/>
      </c>
      <c r="L12" s="74" t="e">
        <f>IF(VLOOKUP($A12,'[1]2. Child Protection'!$B$8:$BG$226,'[1]2. Child Protection'!V$1,FALSE)=#REF!,"",VLOOKUP($A12,'[1]2. Child Protection'!$B$8:$BG$226,'[1]2. Child Protection'!V$1,FALSE)-#REF!)</f>
        <v>#REF!</v>
      </c>
      <c r="M12" s="74" t="e">
        <f>IF(VLOOKUP($A12,'[1]2. Child Protection'!$B$8:$BG$226,'[1]2. Child Protection'!W$1,FALSE)=#REF!,"",VLOOKUP($A12,'[1]2. Child Protection'!$B$8:$BG$226,'[1]2. Child Protection'!W$1,FALSE))</f>
        <v>#REF!</v>
      </c>
      <c r="N12" s="74">
        <f>IF(VLOOKUP($A12,'[1]2. Child Protection'!$B$8:$BG$226,'[1]2. Child Protection'!X$1,FALSE)=E12,"",VLOOKUP($A12,'[1]2. Child Protection'!$B$8:$BG$226,'[1]2. Child Protection'!X$1,FALSE)-E12)</f>
        <v>-1921.1</v>
      </c>
      <c r="O12" s="74" t="e">
        <f>IF(VLOOKUP($A12,'[1]2. Child Protection'!$B$8:$BG$226,'[1]2. Child Protection'!Y$1,FALSE)=#REF!,"",VLOOKUP($A12,'[1]2. Child Protection'!$B$8:$BG$226,'[1]2. Child Protection'!Y$1,FALSE))</f>
        <v>#REF!</v>
      </c>
      <c r="P12" s="74" t="e">
        <f>IF(VLOOKUP($A12,'[1]2. Child Protection'!$B$8:$BG$226,'[1]2. Child Protection'!Z$1,FALSE)=F12,"",VLOOKUP($A12,'[1]2. Child Protection'!$B$8:$BG$226,'[1]2. Child Protection'!Z$1,FALSE)-F12)</f>
        <v>#VALUE!</v>
      </c>
      <c r="Q12" s="74" t="str">
        <f>IF(VLOOKUP($A12,'[1]2. Child Protection'!$B$8:$BG$226,'[1]2. Child Protection'!AA$1,FALSE)=G12,"",VLOOKUP($A12,'[1]2. Child Protection'!$B$8:$BG$226,'[1]2. Child Protection'!AA$1,FALSE))</f>
        <v/>
      </c>
      <c r="R12" s="61" t="str">
        <f>IF(VLOOKUP($A12,'[1]2. Child Protection'!$B$8:$BG$226,'[1]2. Child Protection'!AB$1,FALSE)=H12,"",VLOOKUP($A12,'[1]2. Child Protection'!$B$8:$BG$226,'[1]2. Child Protection'!AB$1,FALSE))</f>
        <v>DHS 2017-18</v>
      </c>
    </row>
    <row r="13" spans="1:18" x14ac:dyDescent="0.3">
      <c r="A13" s="61" t="s">
        <v>16</v>
      </c>
      <c r="B13" s="61" t="s">
        <v>338</v>
      </c>
      <c r="C13" s="74">
        <v>18.379684600435056</v>
      </c>
      <c r="D13" s="61" t="s">
        <v>12</v>
      </c>
      <c r="E13" s="69">
        <v>2015</v>
      </c>
      <c r="F13" s="71" t="s">
        <v>551</v>
      </c>
      <c r="G13" s="72"/>
      <c r="H13" s="73" t="s">
        <v>552</v>
      </c>
      <c r="J13" s="61">
        <f>IF(VLOOKUP($A13,'[1]2. Child Protection'!$B$8:$BG$226,'[1]2. Child Protection'!T$1,FALSE)=C13,"",VLOOKUP($A13,'[1]2. Child Protection'!$B$8:$BG$226,'[1]2. Child Protection'!T$1,FALSE)-C13)</f>
        <v>81.02031539956495</v>
      </c>
      <c r="K13" s="61" t="str">
        <f>IF(VLOOKUP($A13,'[1]2. Child Protection'!$B$8:$BG$226,'[1]2. Child Protection'!U$1,FALSE)=D13,"",VLOOKUP($A13,'[1]2. Child Protection'!$B$8:$BG$226,'[1]2. Child Protection'!U$1,FALSE))</f>
        <v/>
      </c>
      <c r="L13" s="74" t="e">
        <f>IF(VLOOKUP($A13,'[1]2. Child Protection'!$B$8:$BG$226,'[1]2. Child Protection'!V$1,FALSE)=#REF!,"",VLOOKUP($A13,'[1]2. Child Protection'!$B$8:$BG$226,'[1]2. Child Protection'!V$1,FALSE)-#REF!)</f>
        <v>#REF!</v>
      </c>
      <c r="M13" s="74" t="e">
        <f>IF(VLOOKUP($A13,'[1]2. Child Protection'!$B$8:$BG$226,'[1]2. Child Protection'!W$1,FALSE)=#REF!,"",VLOOKUP($A13,'[1]2. Child Protection'!$B$8:$BG$226,'[1]2. Child Protection'!W$1,FALSE))</f>
        <v>#REF!</v>
      </c>
      <c r="N13" s="74">
        <f>IF(VLOOKUP($A13,'[1]2. Child Protection'!$B$8:$BG$226,'[1]2. Child Protection'!X$1,FALSE)=E13,"",VLOOKUP($A13,'[1]2. Child Protection'!$B$8:$BG$226,'[1]2. Child Protection'!X$1,FALSE)-E13)</f>
        <v>-1915.3</v>
      </c>
      <c r="O13" s="74" t="e">
        <f>IF(VLOOKUP($A13,'[1]2. Child Protection'!$B$8:$BG$226,'[1]2. Child Protection'!Y$1,FALSE)=#REF!,"",VLOOKUP($A13,'[1]2. Child Protection'!$B$8:$BG$226,'[1]2. Child Protection'!Y$1,FALSE))</f>
        <v>#REF!</v>
      </c>
      <c r="P13" s="74" t="e">
        <f>IF(VLOOKUP($A13,'[1]2. Child Protection'!$B$8:$BG$226,'[1]2. Child Protection'!Z$1,FALSE)=F13,"",VLOOKUP($A13,'[1]2. Child Protection'!$B$8:$BG$226,'[1]2. Child Protection'!Z$1,FALSE)-F13)</f>
        <v>#VALUE!</v>
      </c>
      <c r="Q13" s="74" t="str">
        <f>IF(VLOOKUP($A13,'[1]2. Child Protection'!$B$8:$BG$226,'[1]2. Child Protection'!AA$1,FALSE)=G13,"",VLOOKUP($A13,'[1]2. Child Protection'!$B$8:$BG$226,'[1]2. Child Protection'!AA$1,FALSE))</f>
        <v/>
      </c>
      <c r="R13" s="61" t="str">
        <f>IF(VLOOKUP($A13,'[1]2. Child Protection'!$B$8:$BG$226,'[1]2. Child Protection'!AB$1,FALSE)=H13,"",VLOOKUP($A13,'[1]2. Child Protection'!$B$8:$BG$226,'[1]2. Child Protection'!AB$1,FALSE))</f>
        <v>MICS 2018-19</v>
      </c>
    </row>
    <row r="14" spans="1:18" x14ac:dyDescent="0.3">
      <c r="A14" s="61" t="s">
        <v>18</v>
      </c>
      <c r="B14" s="61" t="s">
        <v>339</v>
      </c>
      <c r="C14" s="96">
        <v>0</v>
      </c>
      <c r="D14" s="61" t="s">
        <v>12</v>
      </c>
      <c r="E14" s="69">
        <v>2018</v>
      </c>
      <c r="F14" s="69" t="s">
        <v>553</v>
      </c>
      <c r="G14" s="70"/>
      <c r="H14" s="73" t="s">
        <v>552</v>
      </c>
      <c r="J14" s="61" t="e">
        <f>IF(VLOOKUP($A14,'[1]2. Child Protection'!$B$8:$BG$226,'[1]2. Child Protection'!T$1,FALSE)=C14,"",VLOOKUP($A14,'[1]2. Child Protection'!$B$8:$BG$226,'[1]2. Child Protection'!T$1,FALSE)-C14)</f>
        <v>#VALUE!</v>
      </c>
      <c r="K14" s="61" t="str">
        <f>IF(VLOOKUP($A14,'[1]2. Child Protection'!$B$8:$BG$226,'[1]2. Child Protection'!U$1,FALSE)=D14,"",VLOOKUP($A14,'[1]2. Child Protection'!$B$8:$BG$226,'[1]2. Child Protection'!U$1,FALSE))</f>
        <v/>
      </c>
      <c r="L14" s="74" t="e">
        <f>IF(VLOOKUP($A14,'[1]2. Child Protection'!$B$8:$BG$226,'[1]2. Child Protection'!V$1,FALSE)=#REF!,"",VLOOKUP($A14,'[1]2. Child Protection'!$B$8:$BG$226,'[1]2. Child Protection'!V$1,FALSE)-#REF!)</f>
        <v>#REF!</v>
      </c>
      <c r="M14" s="74" t="e">
        <f>IF(VLOOKUP($A14,'[1]2. Child Protection'!$B$8:$BG$226,'[1]2. Child Protection'!W$1,FALSE)=#REF!,"",VLOOKUP($A14,'[1]2. Child Protection'!$B$8:$BG$226,'[1]2. Child Protection'!W$1,FALSE))</f>
        <v>#REF!</v>
      </c>
      <c r="N14" s="74">
        <f>IF(VLOOKUP($A14,'[1]2. Child Protection'!$B$8:$BG$226,'[1]2. Child Protection'!X$1,FALSE)=E14,"",VLOOKUP($A14,'[1]2. Child Protection'!$B$8:$BG$226,'[1]2. Child Protection'!X$1,FALSE)-E14)</f>
        <v>-1918</v>
      </c>
      <c r="O14" s="74" t="e">
        <f>IF(VLOOKUP($A14,'[1]2. Child Protection'!$B$8:$BG$226,'[1]2. Child Protection'!Y$1,FALSE)=#REF!,"",VLOOKUP($A14,'[1]2. Child Protection'!$B$8:$BG$226,'[1]2. Child Protection'!Y$1,FALSE))</f>
        <v>#REF!</v>
      </c>
      <c r="P14" s="74" t="e">
        <f>IF(VLOOKUP($A14,'[1]2. Child Protection'!$B$8:$BG$226,'[1]2. Child Protection'!Z$1,FALSE)=F14,"",VLOOKUP($A14,'[1]2. Child Protection'!$B$8:$BG$226,'[1]2. Child Protection'!Z$1,FALSE)-F14)</f>
        <v>#VALUE!</v>
      </c>
      <c r="Q14" s="74" t="str">
        <f>IF(VLOOKUP($A14,'[1]2. Child Protection'!$B$8:$BG$226,'[1]2. Child Protection'!AA$1,FALSE)=G14,"",VLOOKUP($A14,'[1]2. Child Protection'!$B$8:$BG$226,'[1]2. Child Protection'!AA$1,FALSE))</f>
        <v>v</v>
      </c>
      <c r="R14" s="61" t="str">
        <f>IF(VLOOKUP($A14,'[1]2. Child Protection'!$B$8:$BG$226,'[1]2. Child Protection'!AB$1,FALSE)=H14,"",VLOOKUP($A14,'[1]2. Child Protection'!$B$8:$BG$226,'[1]2. Child Protection'!AB$1,FALSE))</f>
        <v>UNSD Population and Vital Statistics Report, January 2021, latest update on 4 Jan 2022</v>
      </c>
    </row>
    <row r="15" spans="1:18" x14ac:dyDescent="0.3">
      <c r="A15" s="61" t="s">
        <v>20</v>
      </c>
      <c r="B15" s="61" t="s">
        <v>340</v>
      </c>
      <c r="C15" s="74" t="s">
        <v>12</v>
      </c>
      <c r="D15" s="61" t="s">
        <v>12</v>
      </c>
      <c r="E15" s="69" t="s">
        <v>12</v>
      </c>
      <c r="F15" s="71" t="s">
        <v>12</v>
      </c>
      <c r="G15" s="72" t="s">
        <v>12</v>
      </c>
      <c r="H15" s="73" t="s">
        <v>12</v>
      </c>
      <c r="J15" s="61" t="e">
        <f>IF(VLOOKUP($A15,'[1]2. Child Protection'!$B$8:$BG$226,'[1]2. Child Protection'!T$1,FALSE)=C15,"",VLOOKUP($A15,'[1]2. Child Protection'!$B$8:$BG$226,'[1]2. Child Protection'!T$1,FALSE)-C15)</f>
        <v>#VALUE!</v>
      </c>
      <c r="K15" s="61" t="str">
        <f>IF(VLOOKUP($A15,'[1]2. Child Protection'!$B$8:$BG$226,'[1]2. Child Protection'!U$1,FALSE)=D15,"",VLOOKUP($A15,'[1]2. Child Protection'!$B$8:$BG$226,'[1]2. Child Protection'!U$1,FALSE))</f>
        <v/>
      </c>
      <c r="L15" s="74" t="e">
        <f>IF(VLOOKUP($A15,'[1]2. Child Protection'!$B$8:$BG$226,'[1]2. Child Protection'!V$1,FALSE)=#REF!,"",VLOOKUP($A15,'[1]2. Child Protection'!$B$8:$BG$226,'[1]2. Child Protection'!V$1,FALSE)-#REF!)</f>
        <v>#REF!</v>
      </c>
      <c r="M15" s="74" t="e">
        <f>IF(VLOOKUP($A15,'[1]2. Child Protection'!$B$8:$BG$226,'[1]2. Child Protection'!W$1,FALSE)=#REF!,"",VLOOKUP($A15,'[1]2. Child Protection'!$B$8:$BG$226,'[1]2. Child Protection'!W$1,FALSE))</f>
        <v>#REF!</v>
      </c>
      <c r="N15" s="74" t="e">
        <f>IF(VLOOKUP($A15,'[1]2. Child Protection'!$B$8:$BG$226,'[1]2. Child Protection'!X$1,FALSE)=E15,"",VLOOKUP($A15,'[1]2. Child Protection'!$B$8:$BG$226,'[1]2. Child Protection'!X$1,FALSE)-E15)</f>
        <v>#VALUE!</v>
      </c>
      <c r="O15" s="74" t="e">
        <f>IF(VLOOKUP($A15,'[1]2. Child Protection'!$B$8:$BG$226,'[1]2. Child Protection'!Y$1,FALSE)=#REF!,"",VLOOKUP($A15,'[1]2. Child Protection'!$B$8:$BG$226,'[1]2. Child Protection'!Y$1,FALSE))</f>
        <v>#REF!</v>
      </c>
      <c r="P15" s="74" t="e">
        <f>IF(VLOOKUP($A15,'[1]2. Child Protection'!$B$8:$BG$226,'[1]2. Child Protection'!Z$1,FALSE)=F15,"",VLOOKUP($A15,'[1]2. Child Protection'!$B$8:$BG$226,'[1]2. Child Protection'!Z$1,FALSE)-F15)</f>
        <v>#VALUE!</v>
      </c>
      <c r="Q15" s="74" t="str">
        <f>IF(VLOOKUP($A15,'[1]2. Child Protection'!$B$8:$BG$226,'[1]2. Child Protection'!AA$1,FALSE)=G15,"",VLOOKUP($A15,'[1]2. Child Protection'!$B$8:$BG$226,'[1]2. Child Protection'!AA$1,FALSE))</f>
        <v/>
      </c>
      <c r="R15" s="61" t="str">
        <f>IF(VLOOKUP($A15,'[1]2. Child Protection'!$B$8:$BG$226,'[1]2. Child Protection'!AB$1,FALSE)=H15,"",VLOOKUP($A15,'[1]2. Child Protection'!$B$8:$BG$226,'[1]2. Child Protection'!AB$1,FALSE))</f>
        <v>DHS 2015-16</v>
      </c>
    </row>
    <row r="16" spans="1:18" x14ac:dyDescent="0.3">
      <c r="A16" s="61" t="s">
        <v>22</v>
      </c>
      <c r="B16" s="61" t="s">
        <v>341</v>
      </c>
      <c r="C16" s="96">
        <v>155.72405056534618</v>
      </c>
      <c r="D16" s="61" t="s">
        <v>12</v>
      </c>
      <c r="E16" s="69">
        <v>2021</v>
      </c>
      <c r="F16" s="69" t="s">
        <v>554</v>
      </c>
      <c r="G16" s="72"/>
      <c r="H16" s="73" t="s">
        <v>555</v>
      </c>
      <c r="J16" s="61" t="e">
        <f>IF(VLOOKUP($A16,'[1]2. Child Protection'!$B$8:$BG$226,'[1]2. Child Protection'!T$1,FALSE)=C16,"",VLOOKUP($A16,'[1]2. Child Protection'!$B$8:$BG$226,'[1]2. Child Protection'!T$1,FALSE)-C16)</f>
        <v>#VALUE!</v>
      </c>
      <c r="K16" s="61" t="str">
        <f>IF(VLOOKUP($A16,'[1]2. Child Protection'!$B$8:$BG$226,'[1]2. Child Protection'!U$1,FALSE)=D16,"",VLOOKUP($A16,'[1]2. Child Protection'!$B$8:$BG$226,'[1]2. Child Protection'!U$1,FALSE))</f>
        <v/>
      </c>
      <c r="L16" s="74" t="e">
        <f>IF(VLOOKUP($A16,'[1]2. Child Protection'!$B$8:$BG$226,'[1]2. Child Protection'!V$1,FALSE)=#REF!,"",VLOOKUP($A16,'[1]2. Child Protection'!$B$8:$BG$226,'[1]2. Child Protection'!V$1,FALSE)-#REF!)</f>
        <v>#REF!</v>
      </c>
      <c r="M16" s="74" t="e">
        <f>IF(VLOOKUP($A16,'[1]2. Child Protection'!$B$8:$BG$226,'[1]2. Child Protection'!W$1,FALSE)=#REF!,"",VLOOKUP($A16,'[1]2. Child Protection'!$B$8:$BG$226,'[1]2. Child Protection'!W$1,FALSE))</f>
        <v>#REF!</v>
      </c>
      <c r="N16" s="74" t="e">
        <f>IF(VLOOKUP($A16,'[1]2. Child Protection'!$B$8:$BG$226,'[1]2. Child Protection'!X$1,FALSE)=E16,"",VLOOKUP($A16,'[1]2. Child Protection'!$B$8:$BG$226,'[1]2. Child Protection'!X$1,FALSE)-E16)</f>
        <v>#VALUE!</v>
      </c>
      <c r="O16" s="74" t="e">
        <f>IF(VLOOKUP($A16,'[1]2. Child Protection'!$B$8:$BG$226,'[1]2. Child Protection'!Y$1,FALSE)=#REF!,"",VLOOKUP($A16,'[1]2. Child Protection'!$B$8:$BG$226,'[1]2. Child Protection'!Y$1,FALSE))</f>
        <v>#REF!</v>
      </c>
      <c r="P16" s="74" t="e">
        <f>IF(VLOOKUP($A16,'[1]2. Child Protection'!$B$8:$BG$226,'[1]2. Child Protection'!Z$1,FALSE)=F16,"",VLOOKUP($A16,'[1]2. Child Protection'!$B$8:$BG$226,'[1]2. Child Protection'!Z$1,FALSE)-F16)</f>
        <v>#VALUE!</v>
      </c>
      <c r="Q16" s="74" t="str">
        <f>IF(VLOOKUP($A16,'[1]2. Child Protection'!$B$8:$BG$226,'[1]2. Child Protection'!AA$1,FALSE)=G16,"",VLOOKUP($A16,'[1]2. Child Protection'!$B$8:$BG$226,'[1]2. Child Protection'!AA$1,FALSE))</f>
        <v/>
      </c>
      <c r="R16" s="61">
        <f>IF(VLOOKUP($A16,'[1]2. Child Protection'!$B$8:$BG$226,'[1]2. Child Protection'!AB$1,FALSE)=H16,"",VLOOKUP($A16,'[1]2. Child Protection'!$B$8:$BG$226,'[1]2. Child Protection'!AB$1,FALSE))</f>
        <v>0</v>
      </c>
    </row>
    <row r="17" spans="1:18" x14ac:dyDescent="0.3">
      <c r="A17" s="61" t="s">
        <v>26</v>
      </c>
      <c r="B17" s="61" t="s">
        <v>342</v>
      </c>
      <c r="C17" s="96">
        <v>48.83408619216214</v>
      </c>
      <c r="D17" s="61" t="s">
        <v>12</v>
      </c>
      <c r="E17" s="69">
        <v>2021</v>
      </c>
      <c r="F17" s="71" t="s">
        <v>553</v>
      </c>
      <c r="G17" s="72"/>
      <c r="H17" s="73" t="s">
        <v>556</v>
      </c>
      <c r="J17" s="61" t="e">
        <f>IF(VLOOKUP($A17,'[1]2. Child Protection'!$B$8:$BG$226,'[1]2. Child Protection'!T$1,FALSE)=C17,"",VLOOKUP($A17,'[1]2. Child Protection'!$B$8:$BG$226,'[1]2. Child Protection'!T$1,FALSE)-C17)</f>
        <v>#VALUE!</v>
      </c>
      <c r="K17" s="61" t="str">
        <f>IF(VLOOKUP($A17,'[1]2. Child Protection'!$B$8:$BG$226,'[1]2. Child Protection'!U$1,FALSE)=D17,"",VLOOKUP($A17,'[1]2. Child Protection'!$B$8:$BG$226,'[1]2. Child Protection'!U$1,FALSE))</f>
        <v/>
      </c>
      <c r="L17" s="74" t="e">
        <f>IF(VLOOKUP($A17,'[1]2. Child Protection'!$B$8:$BG$226,'[1]2. Child Protection'!V$1,FALSE)=#REF!,"",VLOOKUP($A17,'[1]2. Child Protection'!$B$8:$BG$226,'[1]2. Child Protection'!V$1,FALSE)-#REF!)</f>
        <v>#REF!</v>
      </c>
      <c r="M17" s="74" t="e">
        <f>IF(VLOOKUP($A17,'[1]2. Child Protection'!$B$8:$BG$226,'[1]2. Child Protection'!W$1,FALSE)=#REF!,"",VLOOKUP($A17,'[1]2. Child Protection'!$B$8:$BG$226,'[1]2. Child Protection'!W$1,FALSE))</f>
        <v>#REF!</v>
      </c>
      <c r="N17" s="74" t="e">
        <f>IF(VLOOKUP($A17,'[1]2. Child Protection'!$B$8:$BG$226,'[1]2. Child Protection'!X$1,FALSE)=E17,"",VLOOKUP($A17,'[1]2. Child Protection'!$B$8:$BG$226,'[1]2. Child Protection'!X$1,FALSE)-E17)</f>
        <v>#VALUE!</v>
      </c>
      <c r="O17" s="74" t="e">
        <f>IF(VLOOKUP($A17,'[1]2. Child Protection'!$B$8:$BG$226,'[1]2. Child Protection'!Y$1,FALSE)=#REF!,"",VLOOKUP($A17,'[1]2. Child Protection'!$B$8:$BG$226,'[1]2. Child Protection'!Y$1,FALSE))</f>
        <v>#REF!</v>
      </c>
      <c r="P17" s="74" t="e">
        <f>IF(VLOOKUP($A17,'[1]2. Child Protection'!$B$8:$BG$226,'[1]2. Child Protection'!Z$1,FALSE)=F17,"",VLOOKUP($A17,'[1]2. Child Protection'!$B$8:$BG$226,'[1]2. Child Protection'!Z$1,FALSE)-F17)</f>
        <v>#VALUE!</v>
      </c>
      <c r="Q17" s="74" t="str">
        <f>IF(VLOOKUP($A17,'[1]2. Child Protection'!$B$8:$BG$226,'[1]2. Child Protection'!AA$1,FALSE)=G17,"",VLOOKUP($A17,'[1]2. Child Protection'!$B$8:$BG$226,'[1]2. Child Protection'!AA$1,FALSE))</f>
        <v/>
      </c>
      <c r="R17" s="61">
        <f>IF(VLOOKUP($A17,'[1]2. Child Protection'!$B$8:$BG$226,'[1]2. Child Protection'!AB$1,FALSE)=H17,"",VLOOKUP($A17,'[1]2. Child Protection'!$B$8:$BG$226,'[1]2. Child Protection'!AB$1,FALSE))</f>
        <v>0</v>
      </c>
    </row>
    <row r="18" spans="1:18" x14ac:dyDescent="0.3">
      <c r="A18" s="61" t="s">
        <v>24</v>
      </c>
      <c r="B18" s="61" t="s">
        <v>343</v>
      </c>
      <c r="C18" s="74">
        <v>40.84757305553228</v>
      </c>
      <c r="D18" s="61" t="s">
        <v>12</v>
      </c>
      <c r="E18" s="69">
        <v>2020</v>
      </c>
      <c r="F18" s="71" t="s">
        <v>557</v>
      </c>
      <c r="G18" s="72"/>
      <c r="H18" s="73" t="s">
        <v>558</v>
      </c>
      <c r="J18" s="61">
        <f>IF(VLOOKUP($A18,'[1]2. Child Protection'!$B$8:$BG$226,'[1]2. Child Protection'!T$1,FALSE)=C18,"",VLOOKUP($A18,'[1]2. Child Protection'!$B$8:$BG$226,'[1]2. Child Protection'!T$1,FALSE)-C18)</f>
        <v>58.452426944467717</v>
      </c>
      <c r="K18" s="61" t="str">
        <f>IF(VLOOKUP($A18,'[1]2. Child Protection'!$B$8:$BG$226,'[1]2. Child Protection'!U$1,FALSE)=D18,"",VLOOKUP($A18,'[1]2. Child Protection'!$B$8:$BG$226,'[1]2. Child Protection'!U$1,FALSE))</f>
        <v>y</v>
      </c>
      <c r="L18" s="74" t="e">
        <f>IF(VLOOKUP($A18,'[1]2. Child Protection'!$B$8:$BG$226,'[1]2. Child Protection'!V$1,FALSE)=#REF!,"",VLOOKUP($A18,'[1]2. Child Protection'!$B$8:$BG$226,'[1]2. Child Protection'!V$1,FALSE)-#REF!)</f>
        <v>#REF!</v>
      </c>
      <c r="M18" s="74" t="e">
        <f>IF(VLOOKUP($A18,'[1]2. Child Protection'!$B$8:$BG$226,'[1]2. Child Protection'!W$1,FALSE)=#REF!,"",VLOOKUP($A18,'[1]2. Child Protection'!$B$8:$BG$226,'[1]2. Child Protection'!W$1,FALSE))</f>
        <v>#REF!</v>
      </c>
      <c r="N18" s="74">
        <f>IF(VLOOKUP($A18,'[1]2. Child Protection'!$B$8:$BG$226,'[1]2. Child Protection'!X$1,FALSE)=E18,"",VLOOKUP($A18,'[1]2. Child Protection'!$B$8:$BG$226,'[1]2. Child Protection'!X$1,FALSE)-E18)</f>
        <v>-1920</v>
      </c>
      <c r="O18" s="74" t="e">
        <f>IF(VLOOKUP($A18,'[1]2. Child Protection'!$B$8:$BG$226,'[1]2. Child Protection'!Y$1,FALSE)=#REF!,"",VLOOKUP($A18,'[1]2. Child Protection'!$B$8:$BG$226,'[1]2. Child Protection'!Y$1,FALSE))</f>
        <v>#REF!</v>
      </c>
      <c r="P18" s="74" t="e">
        <f>IF(VLOOKUP($A18,'[1]2. Child Protection'!$B$8:$BG$226,'[1]2. Child Protection'!Z$1,FALSE)=F18,"",VLOOKUP($A18,'[1]2. Child Protection'!$B$8:$BG$226,'[1]2. Child Protection'!Z$1,FALSE)-F18)</f>
        <v>#VALUE!</v>
      </c>
      <c r="Q18" s="74" t="str">
        <f>IF(VLOOKUP($A18,'[1]2. Child Protection'!$B$8:$BG$226,'[1]2. Child Protection'!AA$1,FALSE)=G18,"",VLOOKUP($A18,'[1]2. Child Protection'!$B$8:$BG$226,'[1]2. Child Protection'!AA$1,FALSE))</f>
        <v>y</v>
      </c>
      <c r="R18" s="61" t="str">
        <f>IF(VLOOKUP($A18,'[1]2. Child Protection'!$B$8:$BG$226,'[1]2. Child Protection'!AB$1,FALSE)=H18,"",VLOOKUP($A18,'[1]2. Child Protection'!$B$8:$BG$226,'[1]2. Child Protection'!AB$1,FALSE))</f>
        <v>MICS 2019-20</v>
      </c>
    </row>
    <row r="19" spans="1:18" x14ac:dyDescent="0.3">
      <c r="A19" s="61" t="s">
        <v>27</v>
      </c>
      <c r="B19" s="61" t="s">
        <v>344</v>
      </c>
      <c r="C19" s="74">
        <v>7.3311633089938715</v>
      </c>
      <c r="D19" s="61" t="s">
        <v>12</v>
      </c>
      <c r="E19" s="69">
        <v>2020</v>
      </c>
      <c r="F19" s="71" t="s">
        <v>557</v>
      </c>
      <c r="G19" s="72"/>
      <c r="H19" s="73" t="s">
        <v>559</v>
      </c>
      <c r="J19" s="61">
        <f>IF(VLOOKUP($A19,'[1]2. Child Protection'!$B$8:$BG$226,'[1]2. Child Protection'!T$1,FALSE)=C19,"",VLOOKUP($A19,'[1]2. Child Protection'!$B$8:$BG$226,'[1]2. Child Protection'!T$1,FALSE)-C19)</f>
        <v>92.368836691006138</v>
      </c>
      <c r="K19" s="61" t="str">
        <f>IF(VLOOKUP($A19,'[1]2. Child Protection'!$B$8:$BG$226,'[1]2. Child Protection'!U$1,FALSE)=D19,"",VLOOKUP($A19,'[1]2. Child Protection'!$B$8:$BG$226,'[1]2. Child Protection'!U$1,FALSE))</f>
        <v/>
      </c>
      <c r="L19" s="74" t="e">
        <f>IF(VLOOKUP($A19,'[1]2. Child Protection'!$B$8:$BG$226,'[1]2. Child Protection'!V$1,FALSE)=#REF!,"",VLOOKUP($A19,'[1]2. Child Protection'!$B$8:$BG$226,'[1]2. Child Protection'!V$1,FALSE)-#REF!)</f>
        <v>#REF!</v>
      </c>
      <c r="M19" s="74" t="e">
        <f>IF(VLOOKUP($A19,'[1]2. Child Protection'!$B$8:$BG$226,'[1]2. Child Protection'!W$1,FALSE)=#REF!,"",VLOOKUP($A19,'[1]2. Child Protection'!$B$8:$BG$226,'[1]2. Child Protection'!W$1,FALSE))</f>
        <v>#REF!</v>
      </c>
      <c r="N19" s="74">
        <f>IF(VLOOKUP($A19,'[1]2. Child Protection'!$B$8:$BG$226,'[1]2. Child Protection'!X$1,FALSE)=E19,"",VLOOKUP($A19,'[1]2. Child Protection'!$B$8:$BG$226,'[1]2. Child Protection'!X$1,FALSE)-E19)</f>
        <v>-1921.1</v>
      </c>
      <c r="O19" s="74" t="e">
        <f>IF(VLOOKUP($A19,'[1]2. Child Protection'!$B$8:$BG$226,'[1]2. Child Protection'!Y$1,FALSE)=#REF!,"",VLOOKUP($A19,'[1]2. Child Protection'!$B$8:$BG$226,'[1]2. Child Protection'!Y$1,FALSE))</f>
        <v>#REF!</v>
      </c>
      <c r="P19" s="74" t="e">
        <f>IF(VLOOKUP($A19,'[1]2. Child Protection'!$B$8:$BG$226,'[1]2. Child Protection'!Z$1,FALSE)=F19,"",VLOOKUP($A19,'[1]2. Child Protection'!$B$8:$BG$226,'[1]2. Child Protection'!Z$1,FALSE)-F19)</f>
        <v>#VALUE!</v>
      </c>
      <c r="Q19" s="74" t="str">
        <f>IF(VLOOKUP($A19,'[1]2. Child Protection'!$B$8:$BG$226,'[1]2. Child Protection'!AA$1,FALSE)=G19,"",VLOOKUP($A19,'[1]2. Child Protection'!$B$8:$BG$226,'[1]2. Child Protection'!AA$1,FALSE))</f>
        <v/>
      </c>
      <c r="R19" s="61" t="str">
        <f>IF(VLOOKUP($A19,'[1]2. Child Protection'!$B$8:$BG$226,'[1]2. Child Protection'!AB$1,FALSE)=H19,"",VLOOKUP($A19,'[1]2. Child Protection'!$B$8:$BG$226,'[1]2. Child Protection'!AB$1,FALSE))</f>
        <v>DHS 2015-16</v>
      </c>
    </row>
    <row r="20" spans="1:18" x14ac:dyDescent="0.3">
      <c r="A20" s="61" t="s">
        <v>29</v>
      </c>
      <c r="B20" s="61" t="s">
        <v>345</v>
      </c>
      <c r="C20" s="96">
        <v>25.199476041083074</v>
      </c>
      <c r="D20" s="61" t="s">
        <v>28</v>
      </c>
      <c r="E20" s="69">
        <v>2020</v>
      </c>
      <c r="F20" s="69" t="s">
        <v>554</v>
      </c>
      <c r="G20" s="70" t="s">
        <v>560</v>
      </c>
      <c r="H20" s="73" t="s">
        <v>561</v>
      </c>
      <c r="J20" s="61" t="e">
        <f>IF(VLOOKUP($A20,'[1]2. Child Protection'!$B$8:$BG$226,'[1]2. Child Protection'!T$1,FALSE)=C20,"",VLOOKUP($A20,'[1]2. Child Protection'!$B$8:$BG$226,'[1]2. Child Protection'!T$1,FALSE)-C20)</f>
        <v>#VALUE!</v>
      </c>
      <c r="K20" s="61">
        <f>IF(VLOOKUP($A20,'[1]2. Child Protection'!$B$8:$BG$226,'[1]2. Child Protection'!U$1,FALSE)=D20,"",VLOOKUP($A20,'[1]2. Child Protection'!$B$8:$BG$226,'[1]2. Child Protection'!U$1,FALSE))</f>
        <v>0</v>
      </c>
      <c r="L20" s="74" t="e">
        <f>IF(VLOOKUP($A20,'[1]2. Child Protection'!$B$8:$BG$226,'[1]2. Child Protection'!V$1,FALSE)=#REF!,"",VLOOKUP($A20,'[1]2. Child Protection'!$B$8:$BG$226,'[1]2. Child Protection'!V$1,FALSE)-#REF!)</f>
        <v>#REF!</v>
      </c>
      <c r="M20" s="74" t="e">
        <f>IF(VLOOKUP($A20,'[1]2. Child Protection'!$B$8:$BG$226,'[1]2. Child Protection'!W$1,FALSE)=#REF!,"",VLOOKUP($A20,'[1]2. Child Protection'!$B$8:$BG$226,'[1]2. Child Protection'!W$1,FALSE))</f>
        <v>#REF!</v>
      </c>
      <c r="N20" s="74">
        <f>IF(VLOOKUP($A20,'[1]2. Child Protection'!$B$8:$BG$226,'[1]2. Child Protection'!X$1,FALSE)=E20,"",VLOOKUP($A20,'[1]2. Child Protection'!$B$8:$BG$226,'[1]2. Child Protection'!X$1,FALSE)-E20)</f>
        <v>-1920</v>
      </c>
      <c r="O20" s="74" t="e">
        <f>IF(VLOOKUP($A20,'[1]2. Child Protection'!$B$8:$BG$226,'[1]2. Child Protection'!Y$1,FALSE)=#REF!,"",VLOOKUP($A20,'[1]2. Child Protection'!$B$8:$BG$226,'[1]2. Child Protection'!Y$1,FALSE))</f>
        <v>#REF!</v>
      </c>
      <c r="P20" s="74" t="e">
        <f>IF(VLOOKUP($A20,'[1]2. Child Protection'!$B$8:$BG$226,'[1]2. Child Protection'!Z$1,FALSE)=F20,"",VLOOKUP($A20,'[1]2. Child Protection'!$B$8:$BG$226,'[1]2. Child Protection'!Z$1,FALSE)-F20)</f>
        <v>#VALUE!</v>
      </c>
      <c r="Q20" s="74" t="str">
        <f>IF(VLOOKUP($A20,'[1]2. Child Protection'!$B$8:$BG$226,'[1]2. Child Protection'!AA$1,FALSE)=G20,"",VLOOKUP($A20,'[1]2. Child Protection'!$B$8:$BG$226,'[1]2. Child Protection'!AA$1,FALSE))</f>
        <v>v</v>
      </c>
      <c r="R20" s="61" t="str">
        <f>IF(VLOOKUP($A20,'[1]2. Child Protection'!$B$8:$BG$226,'[1]2. Child Protection'!AB$1,FALSE)=H20,"",VLOOKUP($A20,'[1]2. Child Protection'!$B$8:$BG$226,'[1]2. Child Protection'!AB$1,FALSE))</f>
        <v>UNSD Population and Vital Statistics Report, January 2021, latest update on 4 Jan 2022</v>
      </c>
    </row>
    <row r="21" spans="1:18" x14ac:dyDescent="0.3">
      <c r="A21" s="61" t="s">
        <v>31</v>
      </c>
      <c r="B21" s="61" t="s">
        <v>346</v>
      </c>
      <c r="C21" s="96">
        <v>41.562642253091042</v>
      </c>
      <c r="D21" s="61" t="s">
        <v>12</v>
      </c>
      <c r="E21" s="69">
        <v>2019</v>
      </c>
      <c r="F21" s="69" t="s">
        <v>549</v>
      </c>
      <c r="G21" s="70"/>
      <c r="H21" s="73" t="s">
        <v>562</v>
      </c>
      <c r="J21" s="61" t="e">
        <f>IF(VLOOKUP($A21,'[1]2. Child Protection'!$B$8:$BG$226,'[1]2. Child Protection'!T$1,FALSE)=C21,"",VLOOKUP($A21,'[1]2. Child Protection'!$B$8:$BG$226,'[1]2. Child Protection'!T$1,FALSE)-C21)</f>
        <v>#VALUE!</v>
      </c>
      <c r="K21" s="61" t="str">
        <f>IF(VLOOKUP($A21,'[1]2. Child Protection'!$B$8:$BG$226,'[1]2. Child Protection'!U$1,FALSE)=D21,"",VLOOKUP($A21,'[1]2. Child Protection'!$B$8:$BG$226,'[1]2. Child Protection'!U$1,FALSE))</f>
        <v/>
      </c>
      <c r="L21" s="74" t="e">
        <f>IF(VLOOKUP($A21,'[1]2. Child Protection'!$B$8:$BG$226,'[1]2. Child Protection'!V$1,FALSE)=#REF!,"",VLOOKUP($A21,'[1]2. Child Protection'!$B$8:$BG$226,'[1]2. Child Protection'!V$1,FALSE)-#REF!)</f>
        <v>#REF!</v>
      </c>
      <c r="M21" s="74" t="e">
        <f>IF(VLOOKUP($A21,'[1]2. Child Protection'!$B$8:$BG$226,'[1]2. Child Protection'!W$1,FALSE)=#REF!,"",VLOOKUP($A21,'[1]2. Child Protection'!$B$8:$BG$226,'[1]2. Child Protection'!W$1,FALSE))</f>
        <v>#REF!</v>
      </c>
      <c r="N21" s="74">
        <f>IF(VLOOKUP($A21,'[1]2. Child Protection'!$B$8:$BG$226,'[1]2. Child Protection'!X$1,FALSE)=E21,"",VLOOKUP($A21,'[1]2. Child Protection'!$B$8:$BG$226,'[1]2. Child Protection'!X$1,FALSE)-E21)</f>
        <v>-1919</v>
      </c>
      <c r="O21" s="74" t="e">
        <f>IF(VLOOKUP($A21,'[1]2. Child Protection'!$B$8:$BG$226,'[1]2. Child Protection'!Y$1,FALSE)=#REF!,"",VLOOKUP($A21,'[1]2. Child Protection'!$B$8:$BG$226,'[1]2. Child Protection'!Y$1,FALSE))</f>
        <v>#REF!</v>
      </c>
      <c r="P21" s="74" t="e">
        <f>IF(VLOOKUP($A21,'[1]2. Child Protection'!$B$8:$BG$226,'[1]2. Child Protection'!Z$1,FALSE)=F21,"",VLOOKUP($A21,'[1]2. Child Protection'!$B$8:$BG$226,'[1]2. Child Protection'!Z$1,FALSE)-F21)</f>
        <v>#VALUE!</v>
      </c>
      <c r="Q21" s="74" t="str">
        <f>IF(VLOOKUP($A21,'[1]2. Child Protection'!$B$8:$BG$226,'[1]2. Child Protection'!AA$1,FALSE)=G21,"",VLOOKUP($A21,'[1]2. Child Protection'!$B$8:$BG$226,'[1]2. Child Protection'!AA$1,FALSE))</f>
        <v>v</v>
      </c>
      <c r="R21" s="61" t="str">
        <f>IF(VLOOKUP($A21,'[1]2. Child Protection'!$B$8:$BG$226,'[1]2. Child Protection'!AB$1,FALSE)=H21,"",VLOOKUP($A21,'[1]2. Child Protection'!$B$8:$BG$226,'[1]2. Child Protection'!AB$1,FALSE))</f>
        <v>UNSD Population and Vital Statistics Report, January 2021, latest update on 4 Jan 2022</v>
      </c>
    </row>
    <row r="22" spans="1:18" x14ac:dyDescent="0.3">
      <c r="A22" s="61" t="s">
        <v>32</v>
      </c>
      <c r="B22" s="61" t="s">
        <v>347</v>
      </c>
      <c r="C22" s="74">
        <v>11.947197305025659</v>
      </c>
      <c r="D22" s="61" t="s">
        <v>12</v>
      </c>
      <c r="E22" s="69">
        <v>2020</v>
      </c>
      <c r="F22" s="71" t="s">
        <v>549</v>
      </c>
      <c r="G22" s="72"/>
      <c r="H22" s="73" t="s">
        <v>563</v>
      </c>
      <c r="J22" s="61">
        <f>IF(VLOOKUP($A22,'[1]2. Child Protection'!$B$8:$BG$226,'[1]2. Child Protection'!T$1,FALSE)=C22,"",VLOOKUP($A22,'[1]2. Child Protection'!$B$8:$BG$226,'[1]2. Child Protection'!T$1,FALSE)-C22)</f>
        <v>75.952802694974352</v>
      </c>
      <c r="K22" s="61" t="str">
        <f>IF(VLOOKUP($A22,'[1]2. Child Protection'!$B$8:$BG$226,'[1]2. Child Protection'!U$1,FALSE)=D22,"",VLOOKUP($A22,'[1]2. Child Protection'!$B$8:$BG$226,'[1]2. Child Protection'!U$1,FALSE))</f>
        <v>x</v>
      </c>
      <c r="L22" s="74" t="e">
        <f>IF(VLOOKUP($A22,'[1]2. Child Protection'!$B$8:$BG$226,'[1]2. Child Protection'!V$1,FALSE)=#REF!,"",VLOOKUP($A22,'[1]2. Child Protection'!$B$8:$BG$226,'[1]2. Child Protection'!V$1,FALSE)-#REF!)</f>
        <v>#REF!</v>
      </c>
      <c r="M22" s="74" t="e">
        <f>IF(VLOOKUP($A22,'[1]2. Child Protection'!$B$8:$BG$226,'[1]2. Child Protection'!W$1,FALSE)=#REF!,"",VLOOKUP($A22,'[1]2. Child Protection'!$B$8:$BG$226,'[1]2. Child Protection'!W$1,FALSE))</f>
        <v>#REF!</v>
      </c>
      <c r="N22" s="74">
        <f>IF(VLOOKUP($A22,'[1]2. Child Protection'!$B$8:$BG$226,'[1]2. Child Protection'!X$1,FALSE)=E22,"",VLOOKUP($A22,'[1]2. Child Protection'!$B$8:$BG$226,'[1]2. Child Protection'!X$1,FALSE)-E22)</f>
        <v>-1926.6</v>
      </c>
      <c r="O22" s="74" t="e">
        <f>IF(VLOOKUP($A22,'[1]2. Child Protection'!$B$8:$BG$226,'[1]2. Child Protection'!Y$1,FALSE)=#REF!,"",VLOOKUP($A22,'[1]2. Child Protection'!$B$8:$BG$226,'[1]2. Child Protection'!Y$1,FALSE))</f>
        <v>#REF!</v>
      </c>
      <c r="P22" s="74" t="e">
        <f>IF(VLOOKUP($A22,'[1]2. Child Protection'!$B$8:$BG$226,'[1]2. Child Protection'!Z$1,FALSE)=F22,"",VLOOKUP($A22,'[1]2. Child Protection'!$B$8:$BG$226,'[1]2. Child Protection'!Z$1,FALSE)-F22)</f>
        <v>#VALUE!</v>
      </c>
      <c r="Q22" s="74" t="str">
        <f>IF(VLOOKUP($A22,'[1]2. Child Protection'!$B$8:$BG$226,'[1]2. Child Protection'!AA$1,FALSE)=G22,"",VLOOKUP($A22,'[1]2. Child Protection'!$B$8:$BG$226,'[1]2. Child Protection'!AA$1,FALSE))</f>
        <v>x</v>
      </c>
      <c r="R22" s="61" t="str">
        <f>IF(VLOOKUP($A22,'[1]2. Child Protection'!$B$8:$BG$226,'[1]2. Child Protection'!AB$1,FALSE)=H22,"",VLOOKUP($A22,'[1]2. Child Protection'!$B$8:$BG$226,'[1]2. Child Protection'!AB$1,FALSE))</f>
        <v>DHS 2006</v>
      </c>
    </row>
    <row r="23" spans="1:18" x14ac:dyDescent="0.3">
      <c r="A23" s="61" t="s">
        <v>39</v>
      </c>
      <c r="B23" s="61" t="s">
        <v>348</v>
      </c>
      <c r="C23" s="96">
        <v>67.432182490752155</v>
      </c>
      <c r="D23" s="61" t="s">
        <v>12</v>
      </c>
      <c r="E23" s="69">
        <v>2012</v>
      </c>
      <c r="F23" s="71" t="s">
        <v>554</v>
      </c>
      <c r="G23" s="72"/>
      <c r="H23" s="73" t="s">
        <v>552</v>
      </c>
      <c r="J23" s="61" t="e">
        <f>IF(VLOOKUP($A23,'[1]2. Child Protection'!$B$8:$BG$226,'[1]2. Child Protection'!T$1,FALSE)=C23,"",VLOOKUP($A23,'[1]2. Child Protection'!$B$8:$BG$226,'[1]2. Child Protection'!T$1,FALSE)-C23)</f>
        <v>#VALUE!</v>
      </c>
      <c r="K23" s="61" t="str">
        <f>IF(VLOOKUP($A23,'[1]2. Child Protection'!$B$8:$BG$226,'[1]2. Child Protection'!U$1,FALSE)=D23,"",VLOOKUP($A23,'[1]2. Child Protection'!$B$8:$BG$226,'[1]2. Child Protection'!U$1,FALSE))</f>
        <v/>
      </c>
      <c r="L23" s="74" t="e">
        <f>IF(VLOOKUP($A23,'[1]2. Child Protection'!$B$8:$BG$226,'[1]2. Child Protection'!V$1,FALSE)=#REF!,"",VLOOKUP($A23,'[1]2. Child Protection'!$B$8:$BG$226,'[1]2. Child Protection'!V$1,FALSE)-#REF!)</f>
        <v>#REF!</v>
      </c>
      <c r="M23" s="74" t="e">
        <f>IF(VLOOKUP($A23,'[1]2. Child Protection'!$B$8:$BG$226,'[1]2. Child Protection'!W$1,FALSE)=#REF!,"",VLOOKUP($A23,'[1]2. Child Protection'!$B$8:$BG$226,'[1]2. Child Protection'!W$1,FALSE))</f>
        <v>#REF!</v>
      </c>
      <c r="N23" s="74" t="e">
        <f>IF(VLOOKUP($A23,'[1]2. Child Protection'!$B$8:$BG$226,'[1]2. Child Protection'!X$1,FALSE)=E23,"",VLOOKUP($A23,'[1]2. Child Protection'!$B$8:$BG$226,'[1]2. Child Protection'!X$1,FALSE)-E23)</f>
        <v>#VALUE!</v>
      </c>
      <c r="O23" s="74" t="e">
        <f>IF(VLOOKUP($A23,'[1]2. Child Protection'!$B$8:$BG$226,'[1]2. Child Protection'!Y$1,FALSE)=#REF!,"",VLOOKUP($A23,'[1]2. Child Protection'!$B$8:$BG$226,'[1]2. Child Protection'!Y$1,FALSE))</f>
        <v>#REF!</v>
      </c>
      <c r="P23" s="74" t="e">
        <f>IF(VLOOKUP($A23,'[1]2. Child Protection'!$B$8:$BG$226,'[1]2. Child Protection'!Z$1,FALSE)=F23,"",VLOOKUP($A23,'[1]2. Child Protection'!$B$8:$BG$226,'[1]2. Child Protection'!Z$1,FALSE)-F23)</f>
        <v>#VALUE!</v>
      </c>
      <c r="Q23" s="74" t="str">
        <f>IF(VLOOKUP($A23,'[1]2. Child Protection'!$B$8:$BG$226,'[1]2. Child Protection'!AA$1,FALSE)=G23,"",VLOOKUP($A23,'[1]2. Child Protection'!$B$8:$BG$226,'[1]2. Child Protection'!AA$1,FALSE))</f>
        <v/>
      </c>
      <c r="R23" s="61">
        <f>IF(VLOOKUP($A23,'[1]2. Child Protection'!$B$8:$BG$226,'[1]2. Child Protection'!AB$1,FALSE)=H23,"",VLOOKUP($A23,'[1]2. Child Protection'!$B$8:$BG$226,'[1]2. Child Protection'!AB$1,FALSE))</f>
        <v>0</v>
      </c>
    </row>
    <row r="24" spans="1:18" x14ac:dyDescent="0.3">
      <c r="A24" s="61" t="s">
        <v>34</v>
      </c>
      <c r="B24" s="61" t="s">
        <v>349</v>
      </c>
      <c r="C24" s="96">
        <v>2.3203471239297397</v>
      </c>
      <c r="D24" s="61" t="s">
        <v>12</v>
      </c>
      <c r="E24" s="69">
        <v>2008</v>
      </c>
      <c r="F24" s="71" t="s">
        <v>564</v>
      </c>
      <c r="G24" s="72"/>
      <c r="H24" s="73" t="s">
        <v>552</v>
      </c>
      <c r="J24" s="61" t="e">
        <f>IF(VLOOKUP($A24,'[1]2. Child Protection'!$B$8:$BG$226,'[1]2. Child Protection'!T$1,FALSE)=C24,"",VLOOKUP($A24,'[1]2. Child Protection'!$B$8:$BG$226,'[1]2. Child Protection'!T$1,FALSE)-C24)</f>
        <v>#VALUE!</v>
      </c>
      <c r="K24" s="61" t="str">
        <f>IF(VLOOKUP($A24,'[1]2. Child Protection'!$B$8:$BG$226,'[1]2. Child Protection'!U$1,FALSE)=D24,"",VLOOKUP($A24,'[1]2. Child Protection'!$B$8:$BG$226,'[1]2. Child Protection'!U$1,FALSE))</f>
        <v/>
      </c>
      <c r="L24" s="74" t="e">
        <f>IF(VLOOKUP($A24,'[1]2. Child Protection'!$B$8:$BG$226,'[1]2. Child Protection'!V$1,FALSE)=#REF!,"",VLOOKUP($A24,'[1]2. Child Protection'!$B$8:$BG$226,'[1]2. Child Protection'!V$1,FALSE)-#REF!)</f>
        <v>#REF!</v>
      </c>
      <c r="M24" s="74" t="e">
        <f>IF(VLOOKUP($A24,'[1]2. Child Protection'!$B$8:$BG$226,'[1]2. Child Protection'!W$1,FALSE)=#REF!,"",VLOOKUP($A24,'[1]2. Child Protection'!$B$8:$BG$226,'[1]2. Child Protection'!W$1,FALSE))</f>
        <v>#REF!</v>
      </c>
      <c r="N24" s="74">
        <f>IF(VLOOKUP($A24,'[1]2. Child Protection'!$B$8:$BG$226,'[1]2. Child Protection'!X$1,FALSE)=E24,"",VLOOKUP($A24,'[1]2. Child Protection'!$B$8:$BG$226,'[1]2. Child Protection'!X$1,FALSE)-E24)</f>
        <v>-1908</v>
      </c>
      <c r="O24" s="74" t="e">
        <f>IF(VLOOKUP($A24,'[1]2. Child Protection'!$B$8:$BG$226,'[1]2. Child Protection'!Y$1,FALSE)=#REF!,"",VLOOKUP($A24,'[1]2. Child Protection'!$B$8:$BG$226,'[1]2. Child Protection'!Y$1,FALSE))</f>
        <v>#REF!</v>
      </c>
      <c r="P24" s="74" t="e">
        <f>IF(VLOOKUP($A24,'[1]2. Child Protection'!$B$8:$BG$226,'[1]2. Child Protection'!Z$1,FALSE)=F24,"",VLOOKUP($A24,'[1]2. Child Protection'!$B$8:$BG$226,'[1]2. Child Protection'!Z$1,FALSE)-F24)</f>
        <v>#VALUE!</v>
      </c>
      <c r="Q24" s="74" t="str">
        <f>IF(VLOOKUP($A24,'[1]2. Child Protection'!$B$8:$BG$226,'[1]2. Child Protection'!AA$1,FALSE)=G24,"",VLOOKUP($A24,'[1]2. Child Protection'!$B$8:$BG$226,'[1]2. Child Protection'!AA$1,FALSE))</f>
        <v/>
      </c>
      <c r="R24" s="61" t="str">
        <f>IF(VLOOKUP($A24,'[1]2. Child Protection'!$B$8:$BG$226,'[1]2. Child Protection'!AB$1,FALSE)=H24,"",VLOOKUP($A24,'[1]2. Child Protection'!$B$8:$BG$226,'[1]2. Child Protection'!AB$1,FALSE))</f>
        <v>Information and e-Government Authority</v>
      </c>
    </row>
    <row r="25" spans="1:18" x14ac:dyDescent="0.3">
      <c r="A25" s="61" t="s">
        <v>37</v>
      </c>
      <c r="B25" s="61" t="s">
        <v>350</v>
      </c>
      <c r="C25" s="74">
        <v>4.0761169592167485</v>
      </c>
      <c r="D25" s="61" t="s">
        <v>12</v>
      </c>
      <c r="E25" s="69">
        <v>2019</v>
      </c>
      <c r="F25" s="71" t="s">
        <v>565</v>
      </c>
      <c r="G25" s="72"/>
      <c r="H25" s="73" t="s">
        <v>566</v>
      </c>
      <c r="J25" s="61">
        <f>IF(VLOOKUP($A25,'[1]2. Child Protection'!$B$8:$BG$226,'[1]2. Child Protection'!T$1,FALSE)=C25,"",VLOOKUP($A25,'[1]2. Child Protection'!$B$8:$BG$226,'[1]2. Child Protection'!T$1,FALSE)-C25)</f>
        <v>35.923883040783252</v>
      </c>
      <c r="K25" s="61" t="str">
        <f>IF(VLOOKUP($A25,'[1]2. Child Protection'!$B$8:$BG$226,'[1]2. Child Protection'!U$1,FALSE)=D25,"",VLOOKUP($A25,'[1]2. Child Protection'!$B$8:$BG$226,'[1]2. Child Protection'!U$1,FALSE))</f>
        <v/>
      </c>
      <c r="L25" s="74" t="e">
        <f>IF(VLOOKUP($A25,'[1]2. Child Protection'!$B$8:$BG$226,'[1]2. Child Protection'!V$1,FALSE)=#REF!,"",VLOOKUP($A25,'[1]2. Child Protection'!$B$8:$BG$226,'[1]2. Child Protection'!V$1,FALSE)-#REF!)</f>
        <v>#REF!</v>
      </c>
      <c r="M25" s="74" t="e">
        <f>IF(VLOOKUP($A25,'[1]2. Child Protection'!$B$8:$BG$226,'[1]2. Child Protection'!W$1,FALSE)=#REF!,"",VLOOKUP($A25,'[1]2. Child Protection'!$B$8:$BG$226,'[1]2. Child Protection'!W$1,FALSE))</f>
        <v>#REF!</v>
      </c>
      <c r="N25" s="74">
        <f>IF(VLOOKUP($A25,'[1]2. Child Protection'!$B$8:$BG$226,'[1]2. Child Protection'!X$1,FALSE)=E25,"",VLOOKUP($A25,'[1]2. Child Protection'!$B$8:$BG$226,'[1]2. Child Protection'!X$1,FALSE)-E25)</f>
        <v>-1963</v>
      </c>
      <c r="O25" s="74" t="e">
        <f>IF(VLOOKUP($A25,'[1]2. Child Protection'!$B$8:$BG$226,'[1]2. Child Protection'!Y$1,FALSE)=#REF!,"",VLOOKUP($A25,'[1]2. Child Protection'!$B$8:$BG$226,'[1]2. Child Protection'!Y$1,FALSE))</f>
        <v>#REF!</v>
      </c>
      <c r="P25" s="74" t="e">
        <f>IF(VLOOKUP($A25,'[1]2. Child Protection'!$B$8:$BG$226,'[1]2. Child Protection'!Z$1,FALSE)=F25,"",VLOOKUP($A25,'[1]2. Child Protection'!$B$8:$BG$226,'[1]2. Child Protection'!Z$1,FALSE)-F25)</f>
        <v>#VALUE!</v>
      </c>
      <c r="Q25" s="74" t="str">
        <f>IF(VLOOKUP($A25,'[1]2. Child Protection'!$B$8:$BG$226,'[1]2. Child Protection'!AA$1,FALSE)=G25,"",VLOOKUP($A25,'[1]2. Child Protection'!$B$8:$BG$226,'[1]2. Child Protection'!AA$1,FALSE))</f>
        <v/>
      </c>
      <c r="R25" s="61" t="str">
        <f>IF(VLOOKUP($A25,'[1]2. Child Protection'!$B$8:$BG$226,'[1]2. Child Protection'!AB$1,FALSE)=H25,"",VLOOKUP($A25,'[1]2. Child Protection'!$B$8:$BG$226,'[1]2. Child Protection'!AB$1,FALSE))</f>
        <v>MICS 2019</v>
      </c>
    </row>
    <row r="26" spans="1:18" x14ac:dyDescent="0.3">
      <c r="A26" s="61" t="s">
        <v>40</v>
      </c>
      <c r="B26" s="61" t="s">
        <v>351</v>
      </c>
      <c r="C26" s="74">
        <v>70.604848199576381</v>
      </c>
      <c r="D26" s="61" t="s">
        <v>12</v>
      </c>
      <c r="E26" s="69">
        <v>2021</v>
      </c>
      <c r="F26" s="71" t="s">
        <v>567</v>
      </c>
      <c r="G26" s="72"/>
      <c r="H26" s="73" t="s">
        <v>568</v>
      </c>
      <c r="J26" s="61">
        <f>IF(VLOOKUP($A26,'[1]2. Child Protection'!$B$8:$BG$226,'[1]2. Child Protection'!T$1,FALSE)=C26,"",VLOOKUP($A26,'[1]2. Child Protection'!$B$8:$BG$226,'[1]2. Child Protection'!T$1,FALSE)-C26)</f>
        <v>23.095151800423622</v>
      </c>
      <c r="K26" s="61" t="str">
        <f>IF(VLOOKUP($A26,'[1]2. Child Protection'!$B$8:$BG$226,'[1]2. Child Protection'!U$1,FALSE)=D26,"",VLOOKUP($A26,'[1]2. Child Protection'!$B$8:$BG$226,'[1]2. Child Protection'!U$1,FALSE))</f>
        <v/>
      </c>
      <c r="L26" s="74" t="e">
        <f>IF(VLOOKUP($A26,'[1]2. Child Protection'!$B$8:$BG$226,'[1]2. Child Protection'!V$1,FALSE)=#REF!,"",VLOOKUP($A26,'[1]2. Child Protection'!$B$8:$BG$226,'[1]2. Child Protection'!V$1,FALSE)-#REF!)</f>
        <v>#REF!</v>
      </c>
      <c r="M26" s="74" t="e">
        <f>IF(VLOOKUP($A26,'[1]2. Child Protection'!$B$8:$BG$226,'[1]2. Child Protection'!W$1,FALSE)=#REF!,"",VLOOKUP($A26,'[1]2. Child Protection'!$B$8:$BG$226,'[1]2. Child Protection'!W$1,FALSE))</f>
        <v>#REF!</v>
      </c>
      <c r="N26" s="74">
        <f>IF(VLOOKUP($A26,'[1]2. Child Protection'!$B$8:$BG$226,'[1]2. Child Protection'!X$1,FALSE)=E26,"",VLOOKUP($A26,'[1]2. Child Protection'!$B$8:$BG$226,'[1]2. Child Protection'!X$1,FALSE)-E26)</f>
        <v>-1922.2</v>
      </c>
      <c r="O26" s="74" t="e">
        <f>IF(VLOOKUP($A26,'[1]2. Child Protection'!$B$8:$BG$226,'[1]2. Child Protection'!Y$1,FALSE)=#REF!,"",VLOOKUP($A26,'[1]2. Child Protection'!$B$8:$BG$226,'[1]2. Child Protection'!Y$1,FALSE))</f>
        <v>#REF!</v>
      </c>
      <c r="P26" s="74" t="e">
        <f>IF(VLOOKUP($A26,'[1]2. Child Protection'!$B$8:$BG$226,'[1]2. Child Protection'!Z$1,FALSE)=F26,"",VLOOKUP($A26,'[1]2. Child Protection'!$B$8:$BG$226,'[1]2. Child Protection'!Z$1,FALSE)-F26)</f>
        <v>#VALUE!</v>
      </c>
      <c r="Q26" s="74" t="str">
        <f>IF(VLOOKUP($A26,'[1]2. Child Protection'!$B$8:$BG$226,'[1]2. Child Protection'!AA$1,FALSE)=G26,"",VLOOKUP($A26,'[1]2. Child Protection'!$B$8:$BG$226,'[1]2. Child Protection'!AA$1,FALSE))</f>
        <v/>
      </c>
      <c r="R26" s="61" t="str">
        <f>IF(VLOOKUP($A26,'[1]2. Child Protection'!$B$8:$BG$226,'[1]2. Child Protection'!AB$1,FALSE)=H26,"",VLOOKUP($A26,'[1]2. Child Protection'!$B$8:$BG$226,'[1]2. Child Protection'!AB$1,FALSE))</f>
        <v>MICS 2012</v>
      </c>
    </row>
    <row r="27" spans="1:18" x14ac:dyDescent="0.3">
      <c r="A27" s="61" t="s">
        <v>42</v>
      </c>
      <c r="B27" s="61" t="s">
        <v>352</v>
      </c>
      <c r="C27" s="96">
        <v>24.722220516064837</v>
      </c>
      <c r="D27" s="61" t="s">
        <v>12</v>
      </c>
      <c r="E27" s="69">
        <v>2020</v>
      </c>
      <c r="F27" s="71" t="s">
        <v>569</v>
      </c>
      <c r="G27" s="72"/>
      <c r="H27" s="73" t="s">
        <v>570</v>
      </c>
      <c r="J27" s="61" t="e">
        <f>IF(VLOOKUP($A27,'[1]2. Child Protection'!$B$8:$BG$226,'[1]2. Child Protection'!T$1,FALSE)=C27,"",VLOOKUP($A27,'[1]2. Child Protection'!$B$8:$BG$226,'[1]2. Child Protection'!T$1,FALSE)-C27)</f>
        <v>#VALUE!</v>
      </c>
      <c r="K27" s="61" t="str">
        <f>IF(VLOOKUP($A27,'[1]2. Child Protection'!$B$8:$BG$226,'[1]2. Child Protection'!U$1,FALSE)=D27,"",VLOOKUP($A27,'[1]2. Child Protection'!$B$8:$BG$226,'[1]2. Child Protection'!U$1,FALSE))</f>
        <v/>
      </c>
      <c r="L27" s="74" t="e">
        <f>IF(VLOOKUP($A27,'[1]2. Child Protection'!$B$8:$BG$226,'[1]2. Child Protection'!V$1,FALSE)=#REF!,"",VLOOKUP($A27,'[1]2. Child Protection'!$B$8:$BG$226,'[1]2. Child Protection'!V$1,FALSE)-#REF!)</f>
        <v>#REF!</v>
      </c>
      <c r="M27" s="74" t="e">
        <f>IF(VLOOKUP($A27,'[1]2. Child Protection'!$B$8:$BG$226,'[1]2. Child Protection'!W$1,FALSE)=#REF!,"",VLOOKUP($A27,'[1]2. Child Protection'!$B$8:$BG$226,'[1]2. Child Protection'!W$1,FALSE))</f>
        <v>#REF!</v>
      </c>
      <c r="N27" s="74">
        <f>IF(VLOOKUP($A27,'[1]2. Child Protection'!$B$8:$BG$226,'[1]2. Child Protection'!X$1,FALSE)=E27,"",VLOOKUP($A27,'[1]2. Child Protection'!$B$8:$BG$226,'[1]2. Child Protection'!X$1,FALSE)-E27)</f>
        <v>-1920</v>
      </c>
      <c r="O27" s="74" t="e">
        <f>IF(VLOOKUP($A27,'[1]2. Child Protection'!$B$8:$BG$226,'[1]2. Child Protection'!Y$1,FALSE)=#REF!,"",VLOOKUP($A27,'[1]2. Child Protection'!$B$8:$BG$226,'[1]2. Child Protection'!Y$1,FALSE))</f>
        <v>#REF!</v>
      </c>
      <c r="P27" s="74" t="e">
        <f>IF(VLOOKUP($A27,'[1]2. Child Protection'!$B$8:$BG$226,'[1]2. Child Protection'!Z$1,FALSE)=F27,"",VLOOKUP($A27,'[1]2. Child Protection'!$B$8:$BG$226,'[1]2. Child Protection'!Z$1,FALSE)-F27)</f>
        <v>#VALUE!</v>
      </c>
      <c r="Q27" s="74" t="str">
        <f>IF(VLOOKUP($A27,'[1]2. Child Protection'!$B$8:$BG$226,'[1]2. Child Protection'!AA$1,FALSE)=G27,"",VLOOKUP($A27,'[1]2. Child Protection'!$B$8:$BG$226,'[1]2. Child Protection'!AA$1,FALSE))</f>
        <v>y</v>
      </c>
      <c r="R27" s="61" t="str">
        <f>IF(VLOOKUP($A27,'[1]2. Child Protection'!$B$8:$BG$226,'[1]2. Child Protection'!AB$1,FALSE)=H27,"",VLOOKUP($A27,'[1]2. Child Protection'!$B$8:$BG$226,'[1]2. Child Protection'!AB$1,FALSE))</f>
        <v>Vital registration data 2019</v>
      </c>
    </row>
    <row r="28" spans="1:18" x14ac:dyDescent="0.3">
      <c r="A28" s="61" t="s">
        <v>44</v>
      </c>
      <c r="B28" s="61" t="s">
        <v>353</v>
      </c>
      <c r="C28" s="96">
        <v>1.8843975917398776</v>
      </c>
      <c r="D28" s="61" t="s">
        <v>12</v>
      </c>
      <c r="E28" s="69">
        <v>2015</v>
      </c>
      <c r="F28" s="69" t="s">
        <v>553</v>
      </c>
      <c r="G28" s="70"/>
      <c r="H28" s="73" t="s">
        <v>562</v>
      </c>
      <c r="J28" s="61" t="e">
        <f>IF(VLOOKUP($A28,'[1]2. Child Protection'!$B$8:$BG$226,'[1]2. Child Protection'!T$1,FALSE)=C28,"",VLOOKUP($A28,'[1]2. Child Protection'!$B$8:$BG$226,'[1]2. Child Protection'!T$1,FALSE)-C28)</f>
        <v>#VALUE!</v>
      </c>
      <c r="K28" s="61" t="str">
        <f>IF(VLOOKUP($A28,'[1]2. Child Protection'!$B$8:$BG$226,'[1]2. Child Protection'!U$1,FALSE)=D28,"",VLOOKUP($A28,'[1]2. Child Protection'!$B$8:$BG$226,'[1]2. Child Protection'!U$1,FALSE))</f>
        <v/>
      </c>
      <c r="L28" s="74" t="e">
        <f>IF(VLOOKUP($A28,'[1]2. Child Protection'!$B$8:$BG$226,'[1]2. Child Protection'!V$1,FALSE)=#REF!,"",VLOOKUP($A28,'[1]2. Child Protection'!$B$8:$BG$226,'[1]2. Child Protection'!V$1,FALSE)-#REF!)</f>
        <v>#REF!</v>
      </c>
      <c r="M28" s="74" t="e">
        <f>IF(VLOOKUP($A28,'[1]2. Child Protection'!$B$8:$BG$226,'[1]2. Child Protection'!W$1,FALSE)=#REF!,"",VLOOKUP($A28,'[1]2. Child Protection'!$B$8:$BG$226,'[1]2. Child Protection'!W$1,FALSE))</f>
        <v>#REF!</v>
      </c>
      <c r="N28" s="74">
        <f>IF(VLOOKUP($A28,'[1]2. Child Protection'!$B$8:$BG$226,'[1]2. Child Protection'!X$1,FALSE)=E28,"",VLOOKUP($A28,'[1]2. Child Protection'!$B$8:$BG$226,'[1]2. Child Protection'!X$1,FALSE)-E28)</f>
        <v>-1915</v>
      </c>
      <c r="O28" s="74" t="e">
        <f>IF(VLOOKUP($A28,'[1]2. Child Protection'!$B$8:$BG$226,'[1]2. Child Protection'!Y$1,FALSE)=#REF!,"",VLOOKUP($A28,'[1]2. Child Protection'!$B$8:$BG$226,'[1]2. Child Protection'!Y$1,FALSE))</f>
        <v>#REF!</v>
      </c>
      <c r="P28" s="74" t="e">
        <f>IF(VLOOKUP($A28,'[1]2. Child Protection'!$B$8:$BG$226,'[1]2. Child Protection'!Z$1,FALSE)=F28,"",VLOOKUP($A28,'[1]2. Child Protection'!$B$8:$BG$226,'[1]2. Child Protection'!Z$1,FALSE)-F28)</f>
        <v>#VALUE!</v>
      </c>
      <c r="Q28" s="74" t="str">
        <f>IF(VLOOKUP($A28,'[1]2. Child Protection'!$B$8:$BG$226,'[1]2. Child Protection'!AA$1,FALSE)=G28,"",VLOOKUP($A28,'[1]2. Child Protection'!$B$8:$BG$226,'[1]2. Child Protection'!AA$1,FALSE))</f>
        <v>v</v>
      </c>
      <c r="R28" s="61" t="str">
        <f>IF(VLOOKUP($A28,'[1]2. Child Protection'!$B$8:$BG$226,'[1]2. Child Protection'!AB$1,FALSE)=H28,"",VLOOKUP($A28,'[1]2. Child Protection'!$B$8:$BG$226,'[1]2. Child Protection'!AB$1,FALSE))</f>
        <v>UNSD Population and Vital Statistics Report, January 2021, latest update on 4 Jan 2022</v>
      </c>
    </row>
    <row r="29" spans="1:18" x14ac:dyDescent="0.3">
      <c r="A29" s="61" t="s">
        <v>45</v>
      </c>
      <c r="B29" s="61" t="s">
        <v>354</v>
      </c>
      <c r="C29" s="74">
        <v>77.322909059667509</v>
      </c>
      <c r="D29" s="61" t="s">
        <v>28</v>
      </c>
      <c r="E29" s="69">
        <v>2020</v>
      </c>
      <c r="F29" s="71" t="s">
        <v>571</v>
      </c>
      <c r="G29" s="72" t="s">
        <v>572</v>
      </c>
      <c r="H29" s="73" t="s">
        <v>573</v>
      </c>
      <c r="J29" s="61">
        <f>IF(VLOOKUP($A29,'[1]2. Child Protection'!$B$8:$BG$226,'[1]2. Child Protection'!T$1,FALSE)=C29,"",VLOOKUP($A29,'[1]2. Child Protection'!$B$8:$BG$226,'[1]2. Child Protection'!T$1,FALSE)-C29)</f>
        <v>12.677090940332491</v>
      </c>
      <c r="K29" s="61">
        <f>IF(VLOOKUP($A29,'[1]2. Child Protection'!$B$8:$BG$226,'[1]2. Child Protection'!U$1,FALSE)=D29,"",VLOOKUP($A29,'[1]2. Child Protection'!$B$8:$BG$226,'[1]2. Child Protection'!U$1,FALSE))</f>
        <v>0</v>
      </c>
      <c r="L29" s="74" t="e">
        <f>IF(VLOOKUP($A29,'[1]2. Child Protection'!$B$8:$BG$226,'[1]2. Child Protection'!V$1,FALSE)=#REF!,"",VLOOKUP($A29,'[1]2. Child Protection'!$B$8:$BG$226,'[1]2. Child Protection'!V$1,FALSE)-#REF!)</f>
        <v>#REF!</v>
      </c>
      <c r="M29" s="74" t="e">
        <f>IF(VLOOKUP($A29,'[1]2. Child Protection'!$B$8:$BG$226,'[1]2. Child Protection'!W$1,FALSE)=#REF!,"",VLOOKUP($A29,'[1]2. Child Protection'!$B$8:$BG$226,'[1]2. Child Protection'!W$1,FALSE))</f>
        <v>#REF!</v>
      </c>
      <c r="N29" s="74">
        <f>IF(VLOOKUP($A29,'[1]2. Child Protection'!$B$8:$BG$226,'[1]2. Child Protection'!X$1,FALSE)=E29,"",VLOOKUP($A29,'[1]2. Child Protection'!$B$8:$BG$226,'[1]2. Child Protection'!X$1,FALSE)-E29)</f>
        <v>-1924.7</v>
      </c>
      <c r="O29" s="74" t="e">
        <f>IF(VLOOKUP($A29,'[1]2. Child Protection'!$B$8:$BG$226,'[1]2. Child Protection'!Y$1,FALSE)=#REF!,"",VLOOKUP($A29,'[1]2. Child Protection'!$B$8:$BG$226,'[1]2. Child Protection'!Y$1,FALSE))</f>
        <v>#REF!</v>
      </c>
      <c r="P29" s="74" t="e">
        <f>IF(VLOOKUP($A29,'[1]2. Child Protection'!$B$8:$BG$226,'[1]2. Child Protection'!Z$1,FALSE)=F29,"",VLOOKUP($A29,'[1]2. Child Protection'!$B$8:$BG$226,'[1]2. Child Protection'!Z$1,FALSE)-F29)</f>
        <v>#VALUE!</v>
      </c>
      <c r="Q29" s="74">
        <f>IF(VLOOKUP($A29,'[1]2. Child Protection'!$B$8:$BG$226,'[1]2. Child Protection'!AA$1,FALSE)=G29,"",VLOOKUP($A29,'[1]2. Child Protection'!$B$8:$BG$226,'[1]2. Child Protection'!AA$1,FALSE))</f>
        <v>0</v>
      </c>
      <c r="R29" s="61" t="str">
        <f>IF(VLOOKUP($A29,'[1]2. Child Protection'!$B$8:$BG$226,'[1]2. Child Protection'!AB$1,FALSE)=H29,"",VLOOKUP($A29,'[1]2. Child Protection'!$B$8:$BG$226,'[1]2. Child Protection'!AB$1,FALSE))</f>
        <v>MICS 2015</v>
      </c>
    </row>
    <row r="30" spans="1:18" x14ac:dyDescent="0.3">
      <c r="A30" s="61" t="s">
        <v>47</v>
      </c>
      <c r="B30" s="61" t="s">
        <v>355</v>
      </c>
      <c r="C30" s="74">
        <v>8.5527008716627648</v>
      </c>
      <c r="D30" s="61" t="s">
        <v>12</v>
      </c>
      <c r="E30" s="69">
        <v>2017</v>
      </c>
      <c r="F30" s="71" t="s">
        <v>551</v>
      </c>
      <c r="G30" s="72"/>
      <c r="H30" s="73" t="s">
        <v>574</v>
      </c>
      <c r="J30" s="61">
        <f>IF(VLOOKUP($A30,'[1]2. Child Protection'!$B$8:$BG$226,'[1]2. Child Protection'!T$1,FALSE)=C30,"",VLOOKUP($A30,'[1]2. Child Protection'!$B$8:$BG$226,'[1]2. Child Protection'!T$1,FALSE)-C30)</f>
        <v>78.447299128337235</v>
      </c>
      <c r="K30" s="61" t="str">
        <f>IF(VLOOKUP($A30,'[1]2. Child Protection'!$B$8:$BG$226,'[1]2. Child Protection'!U$1,FALSE)=D30,"",VLOOKUP($A30,'[1]2. Child Protection'!$B$8:$BG$226,'[1]2. Child Protection'!U$1,FALSE))</f>
        <v/>
      </c>
      <c r="L30" s="74" t="e">
        <f>IF(VLOOKUP($A30,'[1]2. Child Protection'!$B$8:$BG$226,'[1]2. Child Protection'!V$1,FALSE)=#REF!,"",VLOOKUP($A30,'[1]2. Child Protection'!$B$8:$BG$226,'[1]2. Child Protection'!V$1,FALSE)-#REF!)</f>
        <v>#REF!</v>
      </c>
      <c r="M30" s="74" t="e">
        <f>IF(VLOOKUP($A30,'[1]2. Child Protection'!$B$8:$BG$226,'[1]2. Child Protection'!W$1,FALSE)=#REF!,"",VLOOKUP($A30,'[1]2. Child Protection'!$B$8:$BG$226,'[1]2. Child Protection'!W$1,FALSE))</f>
        <v>#REF!</v>
      </c>
      <c r="N30" s="74">
        <f>IF(VLOOKUP($A30,'[1]2. Child Protection'!$B$8:$BG$226,'[1]2. Child Protection'!X$1,FALSE)=E30,"",VLOOKUP($A30,'[1]2. Child Protection'!$B$8:$BG$226,'[1]2. Child Protection'!X$1,FALSE)-E30)</f>
        <v>-1931.6</v>
      </c>
      <c r="O30" s="74" t="e">
        <f>IF(VLOOKUP($A30,'[1]2. Child Protection'!$B$8:$BG$226,'[1]2. Child Protection'!Y$1,FALSE)=#REF!,"",VLOOKUP($A30,'[1]2. Child Protection'!$B$8:$BG$226,'[1]2. Child Protection'!Y$1,FALSE))</f>
        <v>#REF!</v>
      </c>
      <c r="P30" s="74" t="e">
        <f>IF(VLOOKUP($A30,'[1]2. Child Protection'!$B$8:$BG$226,'[1]2. Child Protection'!Z$1,FALSE)=F30,"",VLOOKUP($A30,'[1]2. Child Protection'!$B$8:$BG$226,'[1]2. Child Protection'!Z$1,FALSE)-F30)</f>
        <v>#VALUE!</v>
      </c>
      <c r="Q30" s="74" t="str">
        <f>IF(VLOOKUP($A30,'[1]2. Child Protection'!$B$8:$BG$226,'[1]2. Child Protection'!AA$1,FALSE)=G30,"",VLOOKUP($A30,'[1]2. Child Protection'!$B$8:$BG$226,'[1]2. Child Protection'!AA$1,FALSE))</f>
        <v/>
      </c>
      <c r="R30" s="61" t="str">
        <f>IF(VLOOKUP($A30,'[1]2. Child Protection'!$B$8:$BG$226,'[1]2. Child Protection'!AB$1,FALSE)=H30,"",VLOOKUP($A30,'[1]2. Child Protection'!$B$8:$BG$226,'[1]2. Child Protection'!AB$1,FALSE))</f>
        <v>DHS 2017-18</v>
      </c>
    </row>
    <row r="31" spans="1:18" x14ac:dyDescent="0.3">
      <c r="A31" s="61" t="s">
        <v>48</v>
      </c>
      <c r="B31" s="61" t="s">
        <v>356</v>
      </c>
      <c r="C31" s="74">
        <v>90.614094165187055</v>
      </c>
      <c r="D31" s="61" t="s">
        <v>12</v>
      </c>
      <c r="E31" s="69">
        <v>2020</v>
      </c>
      <c r="F31" s="71" t="s">
        <v>553</v>
      </c>
      <c r="G31" s="72"/>
      <c r="H31" s="73" t="s">
        <v>575</v>
      </c>
      <c r="J31" s="61">
        <f>IF(VLOOKUP($A31,'[1]2. Child Protection'!$B$8:$BG$226,'[1]2. Child Protection'!T$1,FALSE)=C31,"",VLOOKUP($A31,'[1]2. Child Protection'!$B$8:$BG$226,'[1]2. Child Protection'!T$1,FALSE)-C31)</f>
        <v>8.8859058348129452</v>
      </c>
      <c r="K31" s="61" t="str">
        <f>IF(VLOOKUP($A31,'[1]2. Child Protection'!$B$8:$BG$226,'[1]2. Child Protection'!U$1,FALSE)=D31,"",VLOOKUP($A31,'[1]2. Child Protection'!$B$8:$BG$226,'[1]2. Child Protection'!U$1,FALSE))</f>
        <v>x</v>
      </c>
      <c r="L31" s="74" t="e">
        <f>IF(VLOOKUP($A31,'[1]2. Child Protection'!$B$8:$BG$226,'[1]2. Child Protection'!V$1,FALSE)=#REF!,"",VLOOKUP($A31,'[1]2. Child Protection'!$B$8:$BG$226,'[1]2. Child Protection'!V$1,FALSE)-#REF!)</f>
        <v>#REF!</v>
      </c>
      <c r="M31" s="74" t="e">
        <f>IF(VLOOKUP($A31,'[1]2. Child Protection'!$B$8:$BG$226,'[1]2. Child Protection'!W$1,FALSE)=#REF!,"",VLOOKUP($A31,'[1]2. Child Protection'!$B$8:$BG$226,'[1]2. Child Protection'!W$1,FALSE))</f>
        <v>#REF!</v>
      </c>
      <c r="N31" s="74">
        <f>IF(VLOOKUP($A31,'[1]2. Child Protection'!$B$8:$BG$226,'[1]2. Child Protection'!X$1,FALSE)=E31,"",VLOOKUP($A31,'[1]2. Child Protection'!$B$8:$BG$226,'[1]2. Child Protection'!X$1,FALSE)-E31)</f>
        <v>-1920</v>
      </c>
      <c r="O31" s="74" t="e">
        <f>IF(VLOOKUP($A31,'[1]2. Child Protection'!$B$8:$BG$226,'[1]2. Child Protection'!Y$1,FALSE)=#REF!,"",VLOOKUP($A31,'[1]2. Child Protection'!$B$8:$BG$226,'[1]2. Child Protection'!Y$1,FALSE))</f>
        <v>#REF!</v>
      </c>
      <c r="P31" s="74" t="e">
        <f>IF(VLOOKUP($A31,'[1]2. Child Protection'!$B$8:$BG$226,'[1]2. Child Protection'!Z$1,FALSE)=F31,"",VLOOKUP($A31,'[1]2. Child Protection'!$B$8:$BG$226,'[1]2. Child Protection'!Z$1,FALSE)-F31)</f>
        <v>#VALUE!</v>
      </c>
      <c r="Q31" s="74" t="str">
        <f>IF(VLOOKUP($A31,'[1]2. Child Protection'!$B$8:$BG$226,'[1]2. Child Protection'!AA$1,FALSE)=G31,"",VLOOKUP($A31,'[1]2. Child Protection'!$B$8:$BG$226,'[1]2. Child Protection'!AA$1,FALSE))</f>
        <v>x</v>
      </c>
      <c r="R31" s="61" t="str">
        <f>IF(VLOOKUP($A31,'[1]2. Child Protection'!$B$8:$BG$226,'[1]2. Child Protection'!AB$1,FALSE)=H31,"",VLOOKUP($A31,'[1]2. Child Protection'!$B$8:$BG$226,'[1]2. Child Protection'!AB$1,FALSE))</f>
        <v>MICS 2010</v>
      </c>
    </row>
    <row r="32" spans="1:18" x14ac:dyDescent="0.3">
      <c r="A32" s="61" t="s">
        <v>50</v>
      </c>
      <c r="B32" s="61" t="s">
        <v>357</v>
      </c>
      <c r="C32" s="96">
        <v>256.45881841779834</v>
      </c>
      <c r="D32" s="61" t="s">
        <v>12</v>
      </c>
      <c r="E32" s="69">
        <v>2016</v>
      </c>
      <c r="F32" s="71" t="s">
        <v>549</v>
      </c>
      <c r="G32" s="70"/>
      <c r="H32" s="73" t="s">
        <v>576</v>
      </c>
      <c r="J32" s="61" t="e">
        <f>IF(VLOOKUP($A32,'[1]2. Child Protection'!$B$8:$BG$226,'[1]2. Child Protection'!T$1,FALSE)=C32,"",VLOOKUP($A32,'[1]2. Child Protection'!$B$8:$BG$226,'[1]2. Child Protection'!T$1,FALSE)-C32)</f>
        <v>#VALUE!</v>
      </c>
      <c r="K32" s="61" t="str">
        <f>IF(VLOOKUP($A32,'[1]2. Child Protection'!$B$8:$BG$226,'[1]2. Child Protection'!U$1,FALSE)=D32,"",VLOOKUP($A32,'[1]2. Child Protection'!$B$8:$BG$226,'[1]2. Child Protection'!U$1,FALSE))</f>
        <v/>
      </c>
      <c r="L32" s="74" t="e">
        <f>IF(VLOOKUP($A32,'[1]2. Child Protection'!$B$8:$BG$226,'[1]2. Child Protection'!V$1,FALSE)=#REF!,"",VLOOKUP($A32,'[1]2. Child Protection'!$B$8:$BG$226,'[1]2. Child Protection'!V$1,FALSE)-#REF!)</f>
        <v>#REF!</v>
      </c>
      <c r="M32" s="74" t="e">
        <f>IF(VLOOKUP($A32,'[1]2. Child Protection'!$B$8:$BG$226,'[1]2. Child Protection'!W$1,FALSE)=#REF!,"",VLOOKUP($A32,'[1]2. Child Protection'!$B$8:$BG$226,'[1]2. Child Protection'!W$1,FALSE))</f>
        <v>#REF!</v>
      </c>
      <c r="N32" s="74" t="e">
        <f>IF(VLOOKUP($A32,'[1]2. Child Protection'!$B$8:$BG$226,'[1]2. Child Protection'!X$1,FALSE)=E32,"",VLOOKUP($A32,'[1]2. Child Protection'!$B$8:$BG$226,'[1]2. Child Protection'!X$1,FALSE)-E32)</f>
        <v>#VALUE!</v>
      </c>
      <c r="O32" s="74" t="e">
        <f>IF(VLOOKUP($A32,'[1]2. Child Protection'!$B$8:$BG$226,'[1]2. Child Protection'!Y$1,FALSE)=#REF!,"",VLOOKUP($A32,'[1]2. Child Protection'!$B$8:$BG$226,'[1]2. Child Protection'!Y$1,FALSE))</f>
        <v>#REF!</v>
      </c>
      <c r="P32" s="74" t="e">
        <f>IF(VLOOKUP($A32,'[1]2. Child Protection'!$B$8:$BG$226,'[1]2. Child Protection'!Z$1,FALSE)=F32,"",VLOOKUP($A32,'[1]2. Child Protection'!$B$8:$BG$226,'[1]2. Child Protection'!Z$1,FALSE)-F32)</f>
        <v>#VALUE!</v>
      </c>
      <c r="Q32" s="74" t="str">
        <f>IF(VLOOKUP($A32,'[1]2. Child Protection'!$B$8:$BG$226,'[1]2. Child Protection'!AA$1,FALSE)=G32,"",VLOOKUP($A32,'[1]2. Child Protection'!$B$8:$BG$226,'[1]2. Child Protection'!AA$1,FALSE))</f>
        <v/>
      </c>
      <c r="R32" s="61" t="str">
        <f>IF(VLOOKUP($A32,'[1]2. Child Protection'!$B$8:$BG$226,'[1]2. Child Protection'!AB$1,FALSE)=H32,"",VLOOKUP($A32,'[1]2. Child Protection'!$B$8:$BG$226,'[1]2. Child Protection'!AB$1,FALSE))</f>
        <v>EDSA 2016</v>
      </c>
    </row>
    <row r="33" spans="1:18" x14ac:dyDescent="0.3">
      <c r="A33" s="61" t="s">
        <v>53</v>
      </c>
      <c r="B33" s="61" t="s">
        <v>358</v>
      </c>
      <c r="C33" s="74">
        <v>43.460764587525148</v>
      </c>
      <c r="D33" s="61" t="s">
        <v>12</v>
      </c>
      <c r="E33" s="69">
        <v>2020</v>
      </c>
      <c r="F33" s="71" t="s">
        <v>557</v>
      </c>
      <c r="G33" s="72"/>
      <c r="H33" s="73" t="s">
        <v>577</v>
      </c>
      <c r="J33" s="61">
        <f>IF(VLOOKUP($A33,'[1]2. Child Protection'!$B$8:$BG$226,'[1]2. Child Protection'!T$1,FALSE)=C33,"",VLOOKUP($A33,'[1]2. Child Protection'!$B$8:$BG$226,'[1]2. Child Protection'!T$1,FALSE)-C33)</f>
        <v>54.639235412474846</v>
      </c>
      <c r="K33" s="61" t="str">
        <f>IF(VLOOKUP($A33,'[1]2. Child Protection'!$B$8:$BG$226,'[1]2. Child Protection'!U$1,FALSE)=D33,"",VLOOKUP($A33,'[1]2. Child Protection'!$B$8:$BG$226,'[1]2. Child Protection'!U$1,FALSE))</f>
        <v>x</v>
      </c>
      <c r="L33" s="74" t="e">
        <f>IF(VLOOKUP($A33,'[1]2. Child Protection'!$B$8:$BG$226,'[1]2. Child Protection'!V$1,FALSE)=#REF!,"",VLOOKUP($A33,'[1]2. Child Protection'!$B$8:$BG$226,'[1]2. Child Protection'!V$1,FALSE)-#REF!)</f>
        <v>#REF!</v>
      </c>
      <c r="M33" s="74" t="e">
        <f>IF(VLOOKUP($A33,'[1]2. Child Protection'!$B$8:$BG$226,'[1]2. Child Protection'!W$1,FALSE)=#REF!,"",VLOOKUP($A33,'[1]2. Child Protection'!$B$8:$BG$226,'[1]2. Child Protection'!W$1,FALSE))</f>
        <v>#REF!</v>
      </c>
      <c r="N33" s="74">
        <f>IF(VLOOKUP($A33,'[1]2. Child Protection'!$B$8:$BG$226,'[1]2. Child Protection'!X$1,FALSE)=E33,"",VLOOKUP($A33,'[1]2. Child Protection'!$B$8:$BG$226,'[1]2. Child Protection'!X$1,FALSE)-E33)</f>
        <v>-1920.3</v>
      </c>
      <c r="O33" s="74" t="e">
        <f>IF(VLOOKUP($A33,'[1]2. Child Protection'!$B$8:$BG$226,'[1]2. Child Protection'!Y$1,FALSE)=#REF!,"",VLOOKUP($A33,'[1]2. Child Protection'!$B$8:$BG$226,'[1]2. Child Protection'!Y$1,FALSE))</f>
        <v>#REF!</v>
      </c>
      <c r="P33" s="74" t="e">
        <f>IF(VLOOKUP($A33,'[1]2. Child Protection'!$B$8:$BG$226,'[1]2. Child Protection'!Z$1,FALSE)=F33,"",VLOOKUP($A33,'[1]2. Child Protection'!$B$8:$BG$226,'[1]2. Child Protection'!Z$1,FALSE)-F33)</f>
        <v>#VALUE!</v>
      </c>
      <c r="Q33" s="74" t="str">
        <f>IF(VLOOKUP($A33,'[1]2. Child Protection'!$B$8:$BG$226,'[1]2. Child Protection'!AA$1,FALSE)=G33,"",VLOOKUP($A33,'[1]2. Child Protection'!$B$8:$BG$226,'[1]2. Child Protection'!AA$1,FALSE))</f>
        <v>x</v>
      </c>
      <c r="R33" s="61" t="str">
        <f>IF(VLOOKUP($A33,'[1]2. Child Protection'!$B$8:$BG$226,'[1]2. Child Protection'!AB$1,FALSE)=H33,"",VLOOKUP($A33,'[1]2. Child Protection'!$B$8:$BG$226,'[1]2. Child Protection'!AB$1,FALSE))</f>
        <v>MICS 2006</v>
      </c>
    </row>
    <row r="34" spans="1:18" x14ac:dyDescent="0.3">
      <c r="A34" s="61" t="s">
        <v>55</v>
      </c>
      <c r="B34" s="61" t="s">
        <v>359</v>
      </c>
      <c r="C34" s="74">
        <v>263.50219483266693</v>
      </c>
      <c r="D34" s="61" t="s">
        <v>12</v>
      </c>
      <c r="E34" s="69">
        <v>2014</v>
      </c>
      <c r="F34" s="71" t="s">
        <v>549</v>
      </c>
      <c r="G34" s="72"/>
      <c r="H34" s="73" t="s">
        <v>552</v>
      </c>
      <c r="J34" s="61">
        <f>IF(VLOOKUP($A34,'[1]2. Child Protection'!$B$8:$BG$226,'[1]2. Child Protection'!T$1,FALSE)=C34,"",VLOOKUP($A34,'[1]2. Child Protection'!$B$8:$BG$226,'[1]2. Child Protection'!T$1,FALSE)-C34)</f>
        <v>-184.50219483266693</v>
      </c>
      <c r="K34" s="61" t="str">
        <f>IF(VLOOKUP($A34,'[1]2. Child Protection'!$B$8:$BG$226,'[1]2. Child Protection'!U$1,FALSE)=D34,"",VLOOKUP($A34,'[1]2. Child Protection'!$B$8:$BG$226,'[1]2. Child Protection'!U$1,FALSE))</f>
        <v>y</v>
      </c>
      <c r="L34" s="74" t="e">
        <f>IF(VLOOKUP($A34,'[1]2. Child Protection'!$B$8:$BG$226,'[1]2. Child Protection'!V$1,FALSE)=#REF!,"",VLOOKUP($A34,'[1]2. Child Protection'!$B$8:$BG$226,'[1]2. Child Protection'!V$1,FALSE)-#REF!)</f>
        <v>#REF!</v>
      </c>
      <c r="M34" s="74" t="e">
        <f>IF(VLOOKUP($A34,'[1]2. Child Protection'!$B$8:$BG$226,'[1]2. Child Protection'!W$1,FALSE)=#REF!,"",VLOOKUP($A34,'[1]2. Child Protection'!$B$8:$BG$226,'[1]2. Child Protection'!W$1,FALSE))</f>
        <v>#REF!</v>
      </c>
      <c r="N34" s="74">
        <f>IF(VLOOKUP($A34,'[1]2. Child Protection'!$B$8:$BG$226,'[1]2. Child Protection'!X$1,FALSE)=E34,"",VLOOKUP($A34,'[1]2. Child Protection'!$B$8:$BG$226,'[1]2. Child Protection'!X$1,FALSE)-E34)</f>
        <v>-1927.3</v>
      </c>
      <c r="O34" s="74" t="e">
        <f>IF(VLOOKUP($A34,'[1]2. Child Protection'!$B$8:$BG$226,'[1]2. Child Protection'!Y$1,FALSE)=#REF!,"",VLOOKUP($A34,'[1]2. Child Protection'!$B$8:$BG$226,'[1]2. Child Protection'!Y$1,FALSE))</f>
        <v>#REF!</v>
      </c>
      <c r="P34" s="74" t="e">
        <f>IF(VLOOKUP($A34,'[1]2. Child Protection'!$B$8:$BG$226,'[1]2. Child Protection'!Z$1,FALSE)=F34,"",VLOOKUP($A34,'[1]2. Child Protection'!$B$8:$BG$226,'[1]2. Child Protection'!Z$1,FALSE)-F34)</f>
        <v>#VALUE!</v>
      </c>
      <c r="Q34" s="74" t="str">
        <f>IF(VLOOKUP($A34,'[1]2. Child Protection'!$B$8:$BG$226,'[1]2. Child Protection'!AA$1,FALSE)=G34,"",VLOOKUP($A34,'[1]2. Child Protection'!$B$8:$BG$226,'[1]2. Child Protection'!AA$1,FALSE))</f>
        <v>y</v>
      </c>
      <c r="R34" s="61" t="str">
        <f>IF(VLOOKUP($A34,'[1]2. Child Protection'!$B$8:$BG$226,'[1]2. Child Protection'!AB$1,FALSE)=H34,"",VLOOKUP($A34,'[1]2. Child Protection'!$B$8:$BG$226,'[1]2. Child Protection'!AB$1,FALSE))</f>
        <v>Demographic Survey 2017</v>
      </c>
    </row>
    <row r="35" spans="1:18" x14ac:dyDescent="0.3">
      <c r="A35" s="61" t="s">
        <v>57</v>
      </c>
      <c r="B35" s="61" t="s">
        <v>360</v>
      </c>
      <c r="C35" s="96">
        <v>60.709685675878426</v>
      </c>
      <c r="D35" s="61" t="s">
        <v>28</v>
      </c>
      <c r="E35" s="69">
        <v>2019</v>
      </c>
      <c r="F35" s="71" t="s">
        <v>578</v>
      </c>
      <c r="G35" s="72" t="s">
        <v>579</v>
      </c>
      <c r="H35" s="73" t="s">
        <v>580</v>
      </c>
      <c r="J35" s="61" t="e">
        <f>IF(VLOOKUP($A35,'[1]2. Child Protection'!$B$8:$BG$226,'[1]2. Child Protection'!T$1,FALSE)=C35,"",VLOOKUP($A35,'[1]2. Child Protection'!$B$8:$BG$226,'[1]2. Child Protection'!T$1,FALSE)-C35)</f>
        <v>#VALUE!</v>
      </c>
      <c r="K35" s="61">
        <f>IF(VLOOKUP($A35,'[1]2. Child Protection'!$B$8:$BG$226,'[1]2. Child Protection'!U$1,FALSE)=D35,"",VLOOKUP($A35,'[1]2. Child Protection'!$B$8:$BG$226,'[1]2. Child Protection'!U$1,FALSE))</f>
        <v>0</v>
      </c>
      <c r="L35" s="74" t="e">
        <f>IF(VLOOKUP($A35,'[1]2. Child Protection'!$B$8:$BG$226,'[1]2. Child Protection'!V$1,FALSE)=#REF!,"",VLOOKUP($A35,'[1]2. Child Protection'!$B$8:$BG$226,'[1]2. Child Protection'!V$1,FALSE)-#REF!)</f>
        <v>#REF!</v>
      </c>
      <c r="M35" s="74" t="e">
        <f>IF(VLOOKUP($A35,'[1]2. Child Protection'!$B$8:$BG$226,'[1]2. Child Protection'!W$1,FALSE)=#REF!,"",VLOOKUP($A35,'[1]2. Child Protection'!$B$8:$BG$226,'[1]2. Child Protection'!W$1,FALSE))</f>
        <v>#REF!</v>
      </c>
      <c r="N35" s="74" t="e">
        <f>IF(VLOOKUP($A35,'[1]2. Child Protection'!$B$8:$BG$226,'[1]2. Child Protection'!X$1,FALSE)=E35,"",VLOOKUP($A35,'[1]2. Child Protection'!$B$8:$BG$226,'[1]2. Child Protection'!X$1,FALSE)-E35)</f>
        <v>#VALUE!</v>
      </c>
      <c r="O35" s="74" t="e">
        <f>IF(VLOOKUP($A35,'[1]2. Child Protection'!$B$8:$BG$226,'[1]2. Child Protection'!Y$1,FALSE)=#REF!,"",VLOOKUP($A35,'[1]2. Child Protection'!$B$8:$BG$226,'[1]2. Child Protection'!Y$1,FALSE))</f>
        <v>#REF!</v>
      </c>
      <c r="P35" s="74" t="e">
        <f>IF(VLOOKUP($A35,'[1]2. Child Protection'!$B$8:$BG$226,'[1]2. Child Protection'!Z$1,FALSE)=F35,"",VLOOKUP($A35,'[1]2. Child Protection'!$B$8:$BG$226,'[1]2. Child Protection'!Z$1,FALSE)-F35)</f>
        <v>#VALUE!</v>
      </c>
      <c r="Q35" s="74">
        <f>IF(VLOOKUP($A35,'[1]2. Child Protection'!$B$8:$BG$226,'[1]2. Child Protection'!AA$1,FALSE)=G35,"",VLOOKUP($A35,'[1]2. Child Protection'!$B$8:$BG$226,'[1]2. Child Protection'!AA$1,FALSE))</f>
        <v>0</v>
      </c>
      <c r="R35" s="61" t="str">
        <f>IF(VLOOKUP($A35,'[1]2. Child Protection'!$B$8:$BG$226,'[1]2. Child Protection'!AB$1,FALSE)=H35,"",VLOOKUP($A35,'[1]2. Child Protection'!$B$8:$BG$226,'[1]2. Child Protection'!AB$1,FALSE))</f>
        <v>Estatísticas do Registro Civil</v>
      </c>
    </row>
    <row r="36" spans="1:18" x14ac:dyDescent="0.3">
      <c r="A36" s="61" t="s">
        <v>64</v>
      </c>
      <c r="B36" s="61" t="s">
        <v>361</v>
      </c>
      <c r="C36" s="96">
        <v>0</v>
      </c>
      <c r="D36" s="61" t="s">
        <v>12</v>
      </c>
      <c r="E36" s="69">
        <v>2021</v>
      </c>
      <c r="F36" s="69" t="s">
        <v>554</v>
      </c>
      <c r="G36" s="72"/>
      <c r="H36" s="73" t="s">
        <v>581</v>
      </c>
      <c r="J36" s="61" t="e">
        <f>IF(VLOOKUP($A36,'[1]2. Child Protection'!$B$8:$BG$226,'[1]2. Child Protection'!T$1,FALSE)=C36,"",VLOOKUP($A36,'[1]2. Child Protection'!$B$8:$BG$226,'[1]2. Child Protection'!T$1,FALSE)-C36)</f>
        <v>#VALUE!</v>
      </c>
      <c r="K36" s="61" t="str">
        <f>IF(VLOOKUP($A36,'[1]2. Child Protection'!$B$8:$BG$226,'[1]2. Child Protection'!U$1,FALSE)=D36,"",VLOOKUP($A36,'[1]2. Child Protection'!$B$8:$BG$226,'[1]2. Child Protection'!U$1,FALSE))</f>
        <v/>
      </c>
      <c r="L36" s="74" t="e">
        <f>IF(VLOOKUP($A36,'[1]2. Child Protection'!$B$8:$BG$226,'[1]2. Child Protection'!V$1,FALSE)=#REF!,"",VLOOKUP($A36,'[1]2. Child Protection'!$B$8:$BG$226,'[1]2. Child Protection'!V$1,FALSE)-#REF!)</f>
        <v>#REF!</v>
      </c>
      <c r="M36" s="74" t="e">
        <f>IF(VLOOKUP($A36,'[1]2. Child Protection'!$B$8:$BG$226,'[1]2. Child Protection'!W$1,FALSE)=#REF!,"",VLOOKUP($A36,'[1]2. Child Protection'!$B$8:$BG$226,'[1]2. Child Protection'!W$1,FALSE))</f>
        <v>#REF!</v>
      </c>
      <c r="N36" s="74" t="e">
        <f>IF(VLOOKUP($A36,'[1]2. Child Protection'!$B$8:$BG$226,'[1]2. Child Protection'!X$1,FALSE)=E36,"",VLOOKUP($A36,'[1]2. Child Protection'!$B$8:$BG$226,'[1]2. Child Protection'!X$1,FALSE)-E36)</f>
        <v>#VALUE!</v>
      </c>
      <c r="O36" s="74" t="e">
        <f>IF(VLOOKUP($A36,'[1]2. Child Protection'!$B$8:$BG$226,'[1]2. Child Protection'!Y$1,FALSE)=#REF!,"",VLOOKUP($A36,'[1]2. Child Protection'!$B$8:$BG$226,'[1]2. Child Protection'!Y$1,FALSE))</f>
        <v>#REF!</v>
      </c>
      <c r="P36" s="74" t="e">
        <f>IF(VLOOKUP($A36,'[1]2. Child Protection'!$B$8:$BG$226,'[1]2. Child Protection'!Z$1,FALSE)=F36,"",VLOOKUP($A36,'[1]2. Child Protection'!$B$8:$BG$226,'[1]2. Child Protection'!Z$1,FALSE)-F36)</f>
        <v>#VALUE!</v>
      </c>
      <c r="Q36" s="74" t="str">
        <f>IF(VLOOKUP($A36,'[1]2. Child Protection'!$B$8:$BG$226,'[1]2. Child Protection'!AA$1,FALSE)=G36,"",VLOOKUP($A36,'[1]2. Child Protection'!$B$8:$BG$226,'[1]2. Child Protection'!AA$1,FALSE))</f>
        <v/>
      </c>
      <c r="R36" s="61">
        <f>IF(VLOOKUP($A36,'[1]2. Child Protection'!$B$8:$BG$226,'[1]2. Child Protection'!AB$1,FALSE)=H36,"",VLOOKUP($A36,'[1]2. Child Protection'!$B$8:$BG$226,'[1]2. Child Protection'!AB$1,FALSE))</f>
        <v>0</v>
      </c>
    </row>
    <row r="37" spans="1:18" x14ac:dyDescent="0.3">
      <c r="A37" s="61" t="s">
        <v>67</v>
      </c>
      <c r="B37" s="61" t="s">
        <v>362</v>
      </c>
      <c r="C37" s="96"/>
      <c r="E37" s="69"/>
      <c r="F37" s="71"/>
      <c r="G37" s="72"/>
      <c r="H37" s="73"/>
      <c r="J37" s="61" t="e">
        <f>IF(VLOOKUP($A37,'[1]2. Child Protection'!$B$8:$BG$226,'[1]2. Child Protection'!T$1,FALSE)=C37,"",VLOOKUP($A37,'[1]2. Child Protection'!$B$8:$BG$226,'[1]2. Child Protection'!T$1,FALSE)-C37)</f>
        <v>#VALUE!</v>
      </c>
      <c r="K37" s="61" t="str">
        <f>IF(VLOOKUP($A37,'[1]2. Child Protection'!$B$8:$BG$226,'[1]2. Child Protection'!U$1,FALSE)=D37,"",VLOOKUP($A37,'[1]2. Child Protection'!$B$8:$BG$226,'[1]2. Child Protection'!U$1,FALSE))</f>
        <v/>
      </c>
      <c r="L37" s="74" t="e">
        <f>IF(VLOOKUP($A37,'[1]2. Child Protection'!$B$8:$BG$226,'[1]2. Child Protection'!V$1,FALSE)=#REF!,"",VLOOKUP($A37,'[1]2. Child Protection'!$B$8:$BG$226,'[1]2. Child Protection'!V$1,FALSE)-#REF!)</f>
        <v>#REF!</v>
      </c>
      <c r="M37" s="74" t="e">
        <f>IF(VLOOKUP($A37,'[1]2. Child Protection'!$B$8:$BG$226,'[1]2. Child Protection'!W$1,FALSE)=#REF!,"",VLOOKUP($A37,'[1]2. Child Protection'!$B$8:$BG$226,'[1]2. Child Protection'!W$1,FALSE))</f>
        <v>#REF!</v>
      </c>
      <c r="N37" s="74" t="e">
        <f>IF(VLOOKUP($A37,'[1]2. Child Protection'!$B$8:$BG$226,'[1]2. Child Protection'!X$1,FALSE)=E37,"",VLOOKUP($A37,'[1]2. Child Protection'!$B$8:$BG$226,'[1]2. Child Protection'!X$1,FALSE)-E37)</f>
        <v>#VALUE!</v>
      </c>
      <c r="O37" s="74" t="e">
        <f>IF(VLOOKUP($A37,'[1]2. Child Protection'!$B$8:$BG$226,'[1]2. Child Protection'!Y$1,FALSE)=#REF!,"",VLOOKUP($A37,'[1]2. Child Protection'!$B$8:$BG$226,'[1]2. Child Protection'!Y$1,FALSE))</f>
        <v>#REF!</v>
      </c>
      <c r="P37" s="74" t="e">
        <f>IF(VLOOKUP($A37,'[1]2. Child Protection'!$B$8:$BG$226,'[1]2. Child Protection'!Z$1,FALSE)=F37,"",VLOOKUP($A37,'[1]2. Child Protection'!$B$8:$BG$226,'[1]2. Child Protection'!Z$1,FALSE)-F37)</f>
        <v>#VALUE!</v>
      </c>
      <c r="Q37" s="74" t="str">
        <f>IF(VLOOKUP($A37,'[1]2. Child Protection'!$B$8:$BG$226,'[1]2. Child Protection'!AA$1,FALSE)=G37,"",VLOOKUP($A37,'[1]2. Child Protection'!$B$8:$BG$226,'[1]2. Child Protection'!AA$1,FALSE))</f>
        <v/>
      </c>
      <c r="R37" s="61" t="str">
        <f>IF(VLOOKUP($A37,'[1]2. Child Protection'!$B$8:$BG$226,'[1]2. Child Protection'!AB$1,FALSE)=H37,"",VLOOKUP($A37,'[1]2. Child Protection'!$B$8:$BG$226,'[1]2. Child Protection'!AB$1,FALSE))</f>
        <v>Vital registration, Immigration and National Registration Department 2020</v>
      </c>
    </row>
    <row r="38" spans="1:18" x14ac:dyDescent="0.3">
      <c r="A38" s="61" t="s">
        <v>59</v>
      </c>
      <c r="B38" s="61" t="s">
        <v>363</v>
      </c>
      <c r="C38" s="96">
        <v>11.264051904751177</v>
      </c>
      <c r="D38" s="61" t="s">
        <v>12</v>
      </c>
      <c r="E38" s="69">
        <v>2020</v>
      </c>
      <c r="F38" s="71" t="s">
        <v>549</v>
      </c>
      <c r="G38" s="72"/>
      <c r="H38" s="73" t="s">
        <v>582</v>
      </c>
      <c r="J38" s="61" t="e">
        <f>IF(VLOOKUP($A38,'[1]2. Child Protection'!$B$8:$BG$226,'[1]2. Child Protection'!T$1,FALSE)=C38,"",VLOOKUP($A38,'[1]2. Child Protection'!$B$8:$BG$226,'[1]2. Child Protection'!T$1,FALSE)-C38)</f>
        <v>#VALUE!</v>
      </c>
      <c r="K38" s="61" t="str">
        <f>IF(VLOOKUP($A38,'[1]2. Child Protection'!$B$8:$BG$226,'[1]2. Child Protection'!U$1,FALSE)=D38,"",VLOOKUP($A38,'[1]2. Child Protection'!$B$8:$BG$226,'[1]2. Child Protection'!U$1,FALSE))</f>
        <v/>
      </c>
      <c r="L38" s="74" t="e">
        <f>IF(VLOOKUP($A38,'[1]2. Child Protection'!$B$8:$BG$226,'[1]2. Child Protection'!V$1,FALSE)=#REF!,"",VLOOKUP($A38,'[1]2. Child Protection'!$B$8:$BG$226,'[1]2. Child Protection'!V$1,FALSE)-#REF!)</f>
        <v>#REF!</v>
      </c>
      <c r="M38" s="74" t="e">
        <f>IF(VLOOKUP($A38,'[1]2. Child Protection'!$B$8:$BG$226,'[1]2. Child Protection'!W$1,FALSE)=#REF!,"",VLOOKUP($A38,'[1]2. Child Protection'!$B$8:$BG$226,'[1]2. Child Protection'!W$1,FALSE))</f>
        <v>#REF!</v>
      </c>
      <c r="N38" s="74">
        <f>IF(VLOOKUP($A38,'[1]2. Child Protection'!$B$8:$BG$226,'[1]2. Child Protection'!X$1,FALSE)=E38,"",VLOOKUP($A38,'[1]2. Child Protection'!$B$8:$BG$226,'[1]2. Child Protection'!X$1,FALSE)-E38)</f>
        <v>-1920</v>
      </c>
      <c r="O38" s="74" t="e">
        <f>IF(VLOOKUP($A38,'[1]2. Child Protection'!$B$8:$BG$226,'[1]2. Child Protection'!Y$1,FALSE)=#REF!,"",VLOOKUP($A38,'[1]2. Child Protection'!$B$8:$BG$226,'[1]2. Child Protection'!Y$1,FALSE))</f>
        <v>#REF!</v>
      </c>
      <c r="P38" s="74" t="e">
        <f>IF(VLOOKUP($A38,'[1]2. Child Protection'!$B$8:$BG$226,'[1]2. Child Protection'!Z$1,FALSE)=F38,"",VLOOKUP($A38,'[1]2. Child Protection'!$B$8:$BG$226,'[1]2. Child Protection'!Z$1,FALSE)-F38)</f>
        <v>#VALUE!</v>
      </c>
      <c r="Q38" s="74" t="str">
        <f>IF(VLOOKUP($A38,'[1]2. Child Protection'!$B$8:$BG$226,'[1]2. Child Protection'!AA$1,FALSE)=G38,"",VLOOKUP($A38,'[1]2. Child Protection'!$B$8:$BG$226,'[1]2. Child Protection'!AA$1,FALSE))</f>
        <v>v</v>
      </c>
      <c r="R38" s="61" t="str">
        <f>IF(VLOOKUP($A38,'[1]2. Child Protection'!$B$8:$BG$226,'[1]2. Child Protection'!AB$1,FALSE)=H38,"",VLOOKUP($A38,'[1]2. Child Protection'!$B$8:$BG$226,'[1]2. Child Protection'!AB$1,FALSE))</f>
        <v>UNSD Population and Vital Statistics Report, January 2021, latest update on 4 Jan 2022</v>
      </c>
    </row>
    <row r="39" spans="1:18" x14ac:dyDescent="0.3">
      <c r="A39" s="61" t="s">
        <v>60</v>
      </c>
      <c r="B39" s="61" t="s">
        <v>364</v>
      </c>
      <c r="C39" s="74">
        <v>32.928406891382252</v>
      </c>
      <c r="D39" s="61" t="s">
        <v>12</v>
      </c>
      <c r="E39" s="69">
        <v>2014</v>
      </c>
      <c r="F39" s="71" t="s">
        <v>551</v>
      </c>
      <c r="G39" s="72"/>
      <c r="H39" s="73" t="s">
        <v>583</v>
      </c>
      <c r="J39" s="61">
        <f>IF(VLOOKUP($A39,'[1]2. Child Protection'!$B$8:$BG$226,'[1]2. Child Protection'!T$1,FALSE)=C39,"",VLOOKUP($A39,'[1]2. Child Protection'!$B$8:$BG$226,'[1]2. Child Protection'!T$1,FALSE)-C39)</f>
        <v>40.171593108617742</v>
      </c>
      <c r="K39" s="61" t="str">
        <f>IF(VLOOKUP($A39,'[1]2. Child Protection'!$B$8:$BG$226,'[1]2. Child Protection'!U$1,FALSE)=D39,"",VLOOKUP($A39,'[1]2. Child Protection'!$B$8:$BG$226,'[1]2. Child Protection'!U$1,FALSE))</f>
        <v>x</v>
      </c>
      <c r="L39" s="74" t="e">
        <f>IF(VLOOKUP($A39,'[1]2. Child Protection'!$B$8:$BG$226,'[1]2. Child Protection'!V$1,FALSE)=#REF!,"",VLOOKUP($A39,'[1]2. Child Protection'!$B$8:$BG$226,'[1]2. Child Protection'!V$1,FALSE)-#REF!)</f>
        <v>#REF!</v>
      </c>
      <c r="M39" s="74" t="e">
        <f>IF(VLOOKUP($A39,'[1]2. Child Protection'!$B$8:$BG$226,'[1]2. Child Protection'!W$1,FALSE)=#REF!,"",VLOOKUP($A39,'[1]2. Child Protection'!$B$8:$BG$226,'[1]2. Child Protection'!W$1,FALSE))</f>
        <v>#REF!</v>
      </c>
      <c r="N39" s="74">
        <f>IF(VLOOKUP($A39,'[1]2. Child Protection'!$B$8:$BG$226,'[1]2. Child Protection'!X$1,FALSE)=E39,"",VLOOKUP($A39,'[1]2. Child Protection'!$B$8:$BG$226,'[1]2. Child Protection'!X$1,FALSE)-E39)</f>
        <v>-1937</v>
      </c>
      <c r="O39" s="74" t="e">
        <f>IF(VLOOKUP($A39,'[1]2. Child Protection'!$B$8:$BG$226,'[1]2. Child Protection'!Y$1,FALSE)=#REF!,"",VLOOKUP($A39,'[1]2. Child Protection'!$B$8:$BG$226,'[1]2. Child Protection'!Y$1,FALSE))</f>
        <v>#REF!</v>
      </c>
      <c r="P39" s="74" t="e">
        <f>IF(VLOOKUP($A39,'[1]2. Child Protection'!$B$8:$BG$226,'[1]2. Child Protection'!Z$1,FALSE)=F39,"",VLOOKUP($A39,'[1]2. Child Protection'!$B$8:$BG$226,'[1]2. Child Protection'!Z$1,FALSE)-F39)</f>
        <v>#VALUE!</v>
      </c>
      <c r="Q39" s="74" t="str">
        <f>IF(VLOOKUP($A39,'[1]2. Child Protection'!$B$8:$BG$226,'[1]2. Child Protection'!AA$1,FALSE)=G39,"",VLOOKUP($A39,'[1]2. Child Protection'!$B$8:$BG$226,'[1]2. Child Protection'!AA$1,FALSE))</f>
        <v>x</v>
      </c>
      <c r="R39" s="61" t="str">
        <f>IF(VLOOKUP($A39,'[1]2. Child Protection'!$B$8:$BG$226,'[1]2. Child Protection'!AB$1,FALSE)=H39,"",VLOOKUP($A39,'[1]2. Child Protection'!$B$8:$BG$226,'[1]2. Child Protection'!AB$1,FALSE))</f>
        <v>DHS 2010</v>
      </c>
    </row>
    <row r="40" spans="1:18" x14ac:dyDescent="0.3">
      <c r="A40" s="61" t="s">
        <v>62</v>
      </c>
      <c r="B40" s="61" t="s">
        <v>365</v>
      </c>
      <c r="C40" s="74">
        <v>25.090657753960063</v>
      </c>
      <c r="D40" s="61" t="s">
        <v>12</v>
      </c>
      <c r="E40" s="69">
        <v>2014</v>
      </c>
      <c r="F40" s="71" t="s">
        <v>564</v>
      </c>
      <c r="G40" s="72"/>
      <c r="H40" s="73" t="s">
        <v>552</v>
      </c>
      <c r="J40" s="61">
        <f>IF(VLOOKUP($A40,'[1]2. Child Protection'!$B$8:$BG$226,'[1]2. Child Protection'!T$1,FALSE)=C40,"",VLOOKUP($A40,'[1]2. Child Protection'!$B$8:$BG$226,'[1]2. Child Protection'!T$1,FALSE)-C40)</f>
        <v>47.609342246039944</v>
      </c>
      <c r="K40" s="61" t="str">
        <f>IF(VLOOKUP($A40,'[1]2. Child Protection'!$B$8:$BG$226,'[1]2. Child Protection'!U$1,FALSE)=D40,"",VLOOKUP($A40,'[1]2. Child Protection'!$B$8:$BG$226,'[1]2. Child Protection'!U$1,FALSE))</f>
        <v/>
      </c>
      <c r="L40" s="74" t="e">
        <f>IF(VLOOKUP($A40,'[1]2. Child Protection'!$B$8:$BG$226,'[1]2. Child Protection'!V$1,FALSE)=#REF!,"",VLOOKUP($A40,'[1]2. Child Protection'!$B$8:$BG$226,'[1]2. Child Protection'!V$1,FALSE)-#REF!)</f>
        <v>#REF!</v>
      </c>
      <c r="M40" s="74" t="e">
        <f>IF(VLOOKUP($A40,'[1]2. Child Protection'!$B$8:$BG$226,'[1]2. Child Protection'!W$1,FALSE)=#REF!,"",VLOOKUP($A40,'[1]2. Child Protection'!$B$8:$BG$226,'[1]2. Child Protection'!W$1,FALSE))</f>
        <v>#REF!</v>
      </c>
      <c r="N40" s="74">
        <f>IF(VLOOKUP($A40,'[1]2. Child Protection'!$B$8:$BG$226,'[1]2. Child Protection'!X$1,FALSE)=E40,"",VLOOKUP($A40,'[1]2. Child Protection'!$B$8:$BG$226,'[1]2. Child Protection'!X$1,FALSE)-E40)</f>
        <v>-1930.3</v>
      </c>
      <c r="O40" s="74" t="e">
        <f>IF(VLOOKUP($A40,'[1]2. Child Protection'!$B$8:$BG$226,'[1]2. Child Protection'!Y$1,FALSE)=#REF!,"",VLOOKUP($A40,'[1]2. Child Protection'!$B$8:$BG$226,'[1]2. Child Protection'!Y$1,FALSE))</f>
        <v>#REF!</v>
      </c>
      <c r="P40" s="74" t="e">
        <f>IF(VLOOKUP($A40,'[1]2. Child Protection'!$B$8:$BG$226,'[1]2. Child Protection'!Z$1,FALSE)=F40,"",VLOOKUP($A40,'[1]2. Child Protection'!$B$8:$BG$226,'[1]2. Child Protection'!Z$1,FALSE)-F40)</f>
        <v>#VALUE!</v>
      </c>
      <c r="Q40" s="74" t="str">
        <f>IF(VLOOKUP($A40,'[1]2. Child Protection'!$B$8:$BG$226,'[1]2. Child Protection'!AA$1,FALSE)=G40,"",VLOOKUP($A40,'[1]2. Child Protection'!$B$8:$BG$226,'[1]2. Child Protection'!AA$1,FALSE))</f>
        <v/>
      </c>
      <c r="R40" s="61" t="str">
        <f>IF(VLOOKUP($A40,'[1]2. Child Protection'!$B$8:$BG$226,'[1]2. Child Protection'!AB$1,FALSE)=H40,"",VLOOKUP($A40,'[1]2. Child Protection'!$B$8:$BG$226,'[1]2. Child Protection'!AB$1,FALSE))</f>
        <v>DHS 2016-17</v>
      </c>
    </row>
    <row r="41" spans="1:18" x14ac:dyDescent="0.3">
      <c r="A41" s="61" t="s">
        <v>65</v>
      </c>
      <c r="B41" s="61" t="s">
        <v>369</v>
      </c>
      <c r="C41" s="96">
        <v>97.216537044617269</v>
      </c>
      <c r="D41" s="61" t="s">
        <v>12</v>
      </c>
      <c r="E41" s="69">
        <v>2021</v>
      </c>
      <c r="F41" s="71" t="s">
        <v>557</v>
      </c>
      <c r="G41" s="72"/>
      <c r="H41" s="73" t="s">
        <v>584</v>
      </c>
      <c r="J41" s="61" t="e">
        <f>IF(VLOOKUP($A41,'[1]2. Child Protection'!$B$8:$BG$226,'[1]2. Child Protection'!T$1,FALSE)=C41,"",VLOOKUP($A41,'[1]2. Child Protection'!$B$8:$BG$226,'[1]2. Child Protection'!T$1,FALSE)-C41)</f>
        <v>#VALUE!</v>
      </c>
      <c r="K41" s="61" t="str">
        <f>IF(VLOOKUP($A41,'[1]2. Child Protection'!$B$8:$BG$226,'[1]2. Child Protection'!U$1,FALSE)=D41,"",VLOOKUP($A41,'[1]2. Child Protection'!$B$8:$BG$226,'[1]2. Child Protection'!U$1,FALSE))</f>
        <v/>
      </c>
      <c r="L41" s="74" t="e">
        <f>IF(VLOOKUP($A41,'[1]2. Child Protection'!$B$8:$BG$226,'[1]2. Child Protection'!V$1,FALSE)=#REF!,"",VLOOKUP($A41,'[1]2. Child Protection'!$B$8:$BG$226,'[1]2. Child Protection'!V$1,FALSE)-#REF!)</f>
        <v>#REF!</v>
      </c>
      <c r="M41" s="74" t="e">
        <f>IF(VLOOKUP($A41,'[1]2. Child Protection'!$B$8:$BG$226,'[1]2. Child Protection'!W$1,FALSE)=#REF!,"",VLOOKUP($A41,'[1]2. Child Protection'!$B$8:$BG$226,'[1]2. Child Protection'!W$1,FALSE))</f>
        <v>#REF!</v>
      </c>
      <c r="N41" s="74" t="e">
        <f>IF(VLOOKUP($A41,'[1]2. Child Protection'!$B$8:$BG$226,'[1]2. Child Protection'!X$1,FALSE)=E41,"",VLOOKUP($A41,'[1]2. Child Protection'!$B$8:$BG$226,'[1]2. Child Protection'!X$1,FALSE)-E41)</f>
        <v>#VALUE!</v>
      </c>
      <c r="O41" s="74" t="e">
        <f>IF(VLOOKUP($A41,'[1]2. Child Protection'!$B$8:$BG$226,'[1]2. Child Protection'!Y$1,FALSE)=#REF!,"",VLOOKUP($A41,'[1]2. Child Protection'!$B$8:$BG$226,'[1]2. Child Protection'!Y$1,FALSE))</f>
        <v>#REF!</v>
      </c>
      <c r="P41" s="74" t="e">
        <f>IF(VLOOKUP($A41,'[1]2. Child Protection'!$B$8:$BG$226,'[1]2. Child Protection'!Z$1,FALSE)=F41,"",VLOOKUP($A41,'[1]2. Child Protection'!$B$8:$BG$226,'[1]2. Child Protection'!Z$1,FALSE)-F41)</f>
        <v>#VALUE!</v>
      </c>
      <c r="Q41" s="74" t="str">
        <f>IF(VLOOKUP($A41,'[1]2. Child Protection'!$B$8:$BG$226,'[1]2. Child Protection'!AA$1,FALSE)=G41,"",VLOOKUP($A41,'[1]2. Child Protection'!$B$8:$BG$226,'[1]2. Child Protection'!AA$1,FALSE))</f>
        <v/>
      </c>
      <c r="R41" s="61" t="str">
        <f>IF(VLOOKUP($A41,'[1]2. Child Protection'!$B$8:$BG$226,'[1]2. Child Protection'!AB$1,FALSE)=H41,"",VLOOKUP($A41,'[1]2. Child Protection'!$B$8:$BG$226,'[1]2. Child Protection'!AB$1,FALSE))</f>
        <v>Censo 2010</v>
      </c>
    </row>
    <row r="42" spans="1:18" x14ac:dyDescent="0.3">
      <c r="A42" s="61" t="s">
        <v>68</v>
      </c>
      <c r="B42" s="61" t="s">
        <v>366</v>
      </c>
      <c r="C42" s="74">
        <v>110.31669641973663</v>
      </c>
      <c r="D42" s="61" t="s">
        <v>12</v>
      </c>
      <c r="E42" s="69">
        <v>2021</v>
      </c>
      <c r="F42" s="71" t="s">
        <v>549</v>
      </c>
      <c r="G42" s="72"/>
      <c r="H42" s="73" t="s">
        <v>585</v>
      </c>
      <c r="J42" s="61">
        <f>IF(VLOOKUP($A42,'[1]2. Child Protection'!$B$8:$BG$226,'[1]2. Child Protection'!T$1,FALSE)=C42,"",VLOOKUP($A42,'[1]2. Child Protection'!$B$8:$BG$226,'[1]2. Child Protection'!T$1,FALSE)-C42)</f>
        <v>-46.716696419736628</v>
      </c>
      <c r="K42" s="61" t="str">
        <f>IF(VLOOKUP($A42,'[1]2. Child Protection'!$B$8:$BG$226,'[1]2. Child Protection'!U$1,FALSE)=D42,"",VLOOKUP($A42,'[1]2. Child Protection'!$B$8:$BG$226,'[1]2. Child Protection'!U$1,FALSE))</f>
        <v/>
      </c>
      <c r="L42" s="74" t="e">
        <f>IF(VLOOKUP($A42,'[1]2. Child Protection'!$B$8:$BG$226,'[1]2. Child Protection'!V$1,FALSE)=#REF!,"",VLOOKUP($A42,'[1]2. Child Protection'!$B$8:$BG$226,'[1]2. Child Protection'!V$1,FALSE)-#REF!)</f>
        <v>#REF!</v>
      </c>
      <c r="M42" s="74" t="e">
        <f>IF(VLOOKUP($A42,'[1]2. Child Protection'!$B$8:$BG$226,'[1]2. Child Protection'!W$1,FALSE)=#REF!,"",VLOOKUP($A42,'[1]2. Child Protection'!$B$8:$BG$226,'[1]2. Child Protection'!W$1,FALSE))</f>
        <v>#REF!</v>
      </c>
      <c r="N42" s="74">
        <f>IF(VLOOKUP($A42,'[1]2. Child Protection'!$B$8:$BG$226,'[1]2. Child Protection'!X$1,FALSE)=E42,"",VLOOKUP($A42,'[1]2. Child Protection'!$B$8:$BG$226,'[1]2. Child Protection'!X$1,FALSE)-E42)</f>
        <v>-1947.3</v>
      </c>
      <c r="O42" s="74" t="e">
        <f>IF(VLOOKUP($A42,'[1]2. Child Protection'!$B$8:$BG$226,'[1]2. Child Protection'!Y$1,FALSE)=#REF!,"",VLOOKUP($A42,'[1]2. Child Protection'!$B$8:$BG$226,'[1]2. Child Protection'!Y$1,FALSE))</f>
        <v>#REF!</v>
      </c>
      <c r="P42" s="74" t="e">
        <f>IF(VLOOKUP($A42,'[1]2. Child Protection'!$B$8:$BG$226,'[1]2. Child Protection'!Z$1,FALSE)=F42,"",VLOOKUP($A42,'[1]2. Child Protection'!$B$8:$BG$226,'[1]2. Child Protection'!Z$1,FALSE)-F42)</f>
        <v>#VALUE!</v>
      </c>
      <c r="Q42" s="74" t="str">
        <f>IF(VLOOKUP($A42,'[1]2. Child Protection'!$B$8:$BG$226,'[1]2. Child Protection'!AA$1,FALSE)=G42,"",VLOOKUP($A42,'[1]2. Child Protection'!$B$8:$BG$226,'[1]2. Child Protection'!AA$1,FALSE))</f>
        <v/>
      </c>
      <c r="R42" s="61" t="str">
        <f>IF(VLOOKUP($A42,'[1]2. Child Protection'!$B$8:$BG$226,'[1]2. Child Protection'!AB$1,FALSE)=H42,"",VLOOKUP($A42,'[1]2. Child Protection'!$B$8:$BG$226,'[1]2. Child Protection'!AB$1,FALSE))</f>
        <v>DHS 2014</v>
      </c>
    </row>
    <row r="43" spans="1:18" x14ac:dyDescent="0.3">
      <c r="A43" s="61" t="s">
        <v>70</v>
      </c>
      <c r="B43" s="61" t="s">
        <v>367</v>
      </c>
      <c r="C43" s="74">
        <v>18.527796264031899</v>
      </c>
      <c r="D43" s="61" t="s">
        <v>12</v>
      </c>
      <c r="E43" s="69">
        <v>2018</v>
      </c>
      <c r="F43" s="71" t="s">
        <v>554</v>
      </c>
      <c r="G43" s="72"/>
      <c r="H43" s="73" t="s">
        <v>586</v>
      </c>
      <c r="J43" s="61">
        <f>IF(VLOOKUP($A43,'[1]2. Child Protection'!$B$8:$BG$226,'[1]2. Child Protection'!T$1,FALSE)=C43,"",VLOOKUP($A43,'[1]2. Child Protection'!$B$8:$BG$226,'[1]2. Child Protection'!T$1,FALSE)-C43)</f>
        <v>37.572203735968102</v>
      </c>
      <c r="K43" s="61" t="str">
        <f>IF(VLOOKUP($A43,'[1]2. Child Protection'!$B$8:$BG$226,'[1]2. Child Protection'!U$1,FALSE)=D43,"",VLOOKUP($A43,'[1]2. Child Protection'!$B$8:$BG$226,'[1]2. Child Protection'!U$1,FALSE))</f>
        <v/>
      </c>
      <c r="L43" s="74" t="e">
        <f>IF(VLOOKUP($A43,'[1]2. Child Protection'!$B$8:$BG$226,'[1]2. Child Protection'!V$1,FALSE)=#REF!,"",VLOOKUP($A43,'[1]2. Child Protection'!$B$8:$BG$226,'[1]2. Child Protection'!V$1,FALSE)-#REF!)</f>
        <v>#REF!</v>
      </c>
      <c r="M43" s="74" t="e">
        <f>IF(VLOOKUP($A43,'[1]2. Child Protection'!$B$8:$BG$226,'[1]2. Child Protection'!W$1,FALSE)=#REF!,"",VLOOKUP($A43,'[1]2. Child Protection'!$B$8:$BG$226,'[1]2. Child Protection'!W$1,FALSE))</f>
        <v>#REF!</v>
      </c>
      <c r="N43" s="74">
        <f>IF(VLOOKUP($A43,'[1]2. Child Protection'!$B$8:$BG$226,'[1]2. Child Protection'!X$1,FALSE)=E43,"",VLOOKUP($A43,'[1]2. Child Protection'!$B$8:$BG$226,'[1]2. Child Protection'!X$1,FALSE)-E43)</f>
        <v>-1955.9</v>
      </c>
      <c r="O43" s="74" t="e">
        <f>IF(VLOOKUP($A43,'[1]2. Child Protection'!$B$8:$BG$226,'[1]2. Child Protection'!Y$1,FALSE)=#REF!,"",VLOOKUP($A43,'[1]2. Child Protection'!$B$8:$BG$226,'[1]2. Child Protection'!Y$1,FALSE))</f>
        <v>#REF!</v>
      </c>
      <c r="P43" s="74" t="e">
        <f>IF(VLOOKUP($A43,'[1]2. Child Protection'!$B$8:$BG$226,'[1]2. Child Protection'!Z$1,FALSE)=F43,"",VLOOKUP($A43,'[1]2. Child Protection'!$B$8:$BG$226,'[1]2. Child Protection'!Z$1,FALSE)-F43)</f>
        <v>#VALUE!</v>
      </c>
      <c r="Q43" s="74" t="str">
        <f>IF(VLOOKUP($A43,'[1]2. Child Protection'!$B$8:$BG$226,'[1]2. Child Protection'!AA$1,FALSE)=G43,"",VLOOKUP($A43,'[1]2. Child Protection'!$B$8:$BG$226,'[1]2. Child Protection'!AA$1,FALSE))</f>
        <v/>
      </c>
      <c r="R43" s="61" t="str">
        <f>IF(VLOOKUP($A43,'[1]2. Child Protection'!$B$8:$BG$226,'[1]2. Child Protection'!AB$1,FALSE)=H43,"",VLOOKUP($A43,'[1]2. Child Protection'!$B$8:$BG$226,'[1]2. Child Protection'!AB$1,FALSE))</f>
        <v>DHS 2018</v>
      </c>
    </row>
    <row r="44" spans="1:18" x14ac:dyDescent="0.3">
      <c r="A44" s="61" t="s">
        <v>72</v>
      </c>
      <c r="B44" s="61" t="s">
        <v>368</v>
      </c>
      <c r="C44" s="96">
        <v>30.653825496341845</v>
      </c>
      <c r="D44" s="61" t="s">
        <v>12</v>
      </c>
      <c r="E44" s="69">
        <v>2019</v>
      </c>
      <c r="F44" s="69" t="s">
        <v>553</v>
      </c>
      <c r="G44" s="70" t="s">
        <v>724</v>
      </c>
      <c r="H44" s="73" t="s">
        <v>587</v>
      </c>
      <c r="J44" s="61" t="e">
        <f>IF(VLOOKUP($A44,'[1]2. Child Protection'!$B$8:$BG$226,'[1]2. Child Protection'!T$1,FALSE)=C44,"",VLOOKUP($A44,'[1]2. Child Protection'!$B$8:$BG$226,'[1]2. Child Protection'!T$1,FALSE)-C44)</f>
        <v>#VALUE!</v>
      </c>
      <c r="K44" s="61" t="str">
        <f>IF(VLOOKUP($A44,'[1]2. Child Protection'!$B$8:$BG$226,'[1]2. Child Protection'!U$1,FALSE)=D44,"",VLOOKUP($A44,'[1]2. Child Protection'!$B$8:$BG$226,'[1]2. Child Protection'!U$1,FALSE))</f>
        <v/>
      </c>
      <c r="L44" s="74" t="e">
        <f>IF(VLOOKUP($A44,'[1]2. Child Protection'!$B$8:$BG$226,'[1]2. Child Protection'!V$1,FALSE)=#REF!,"",VLOOKUP($A44,'[1]2. Child Protection'!$B$8:$BG$226,'[1]2. Child Protection'!V$1,FALSE)-#REF!)</f>
        <v>#REF!</v>
      </c>
      <c r="M44" s="74" t="e">
        <f>IF(VLOOKUP($A44,'[1]2. Child Protection'!$B$8:$BG$226,'[1]2. Child Protection'!W$1,FALSE)=#REF!,"",VLOOKUP($A44,'[1]2. Child Protection'!$B$8:$BG$226,'[1]2. Child Protection'!W$1,FALSE))</f>
        <v>#REF!</v>
      </c>
      <c r="N44" s="74">
        <f>IF(VLOOKUP($A44,'[1]2. Child Protection'!$B$8:$BG$226,'[1]2. Child Protection'!X$1,FALSE)=E44,"",VLOOKUP($A44,'[1]2. Child Protection'!$B$8:$BG$226,'[1]2. Child Protection'!X$1,FALSE)-E44)</f>
        <v>-1919</v>
      </c>
      <c r="O44" s="74" t="e">
        <f>IF(VLOOKUP($A44,'[1]2. Child Protection'!$B$8:$BG$226,'[1]2. Child Protection'!Y$1,FALSE)=#REF!,"",VLOOKUP($A44,'[1]2. Child Protection'!$B$8:$BG$226,'[1]2. Child Protection'!Y$1,FALSE))</f>
        <v>#REF!</v>
      </c>
      <c r="P44" s="74" t="e">
        <f>IF(VLOOKUP($A44,'[1]2. Child Protection'!$B$8:$BG$226,'[1]2. Child Protection'!Z$1,FALSE)=F44,"",VLOOKUP($A44,'[1]2. Child Protection'!$B$8:$BG$226,'[1]2. Child Protection'!Z$1,FALSE)-F44)</f>
        <v>#VALUE!</v>
      </c>
      <c r="Q44" s="74" t="str">
        <f>IF(VLOOKUP($A44,'[1]2. Child Protection'!$B$8:$BG$226,'[1]2. Child Protection'!AA$1,FALSE)=G44,"",VLOOKUP($A44,'[1]2. Child Protection'!$B$8:$BG$226,'[1]2. Child Protection'!AA$1,FALSE))</f>
        <v>v</v>
      </c>
      <c r="R44" s="61" t="str">
        <f>IF(VLOOKUP($A44,'[1]2. Child Protection'!$B$8:$BG$226,'[1]2. Child Protection'!AB$1,FALSE)=H44,"",VLOOKUP($A44,'[1]2. Child Protection'!$B$8:$BG$226,'[1]2. Child Protection'!AB$1,FALSE))</f>
        <v>UNSD Population and Vital Statistics Report, January 2021, latest update on 4 Jan 2022</v>
      </c>
    </row>
    <row r="45" spans="1:18" x14ac:dyDescent="0.3">
      <c r="A45" s="61" t="s">
        <v>331</v>
      </c>
      <c r="B45" s="61" t="s">
        <v>370</v>
      </c>
      <c r="C45" s="74">
        <v>19.765833013591916</v>
      </c>
      <c r="D45" s="61" t="s">
        <v>12</v>
      </c>
      <c r="E45" s="69">
        <v>2018</v>
      </c>
      <c r="F45" s="71" t="s">
        <v>551</v>
      </c>
      <c r="G45" s="72"/>
      <c r="H45" s="73" t="s">
        <v>588</v>
      </c>
      <c r="J45" s="61">
        <f>IF(VLOOKUP($A45,'[1]2. Child Protection'!$B$8:$BG$226,'[1]2. Child Protection'!T$1,FALSE)=C45,"",VLOOKUP($A45,'[1]2. Child Protection'!$B$8:$BG$226,'[1]2. Child Protection'!T$1,FALSE)-C45)</f>
        <v>21.334166986408086</v>
      </c>
      <c r="K45" s="61" t="str">
        <f>IF(VLOOKUP($A45,'[1]2. Child Protection'!$B$8:$BG$226,'[1]2. Child Protection'!U$1,FALSE)=D45,"",VLOOKUP($A45,'[1]2. Child Protection'!$B$8:$BG$226,'[1]2. Child Protection'!U$1,FALSE))</f>
        <v/>
      </c>
      <c r="L45" s="74" t="e">
        <f>IF(VLOOKUP($A45,'[1]2. Child Protection'!$B$8:$BG$226,'[1]2. Child Protection'!V$1,FALSE)=#REF!,"",VLOOKUP($A45,'[1]2. Child Protection'!$B$8:$BG$226,'[1]2. Child Protection'!V$1,FALSE)-#REF!)</f>
        <v>#REF!</v>
      </c>
      <c r="M45" s="74" t="e">
        <f>IF(VLOOKUP($A45,'[1]2. Child Protection'!$B$8:$BG$226,'[1]2. Child Protection'!W$1,FALSE)=#REF!,"",VLOOKUP($A45,'[1]2. Child Protection'!$B$8:$BG$226,'[1]2. Child Protection'!W$1,FALSE))</f>
        <v>#REF!</v>
      </c>
      <c r="N45" s="74">
        <f>IF(VLOOKUP($A45,'[1]2. Child Protection'!$B$8:$BG$226,'[1]2. Child Protection'!X$1,FALSE)=E45,"",VLOOKUP($A45,'[1]2. Child Protection'!$B$8:$BG$226,'[1]2. Child Protection'!X$1,FALSE)-E45)</f>
        <v>-1972.5</v>
      </c>
      <c r="O45" s="74" t="e">
        <f>IF(VLOOKUP($A45,'[1]2. Child Protection'!$B$8:$BG$226,'[1]2. Child Protection'!Y$1,FALSE)=#REF!,"",VLOOKUP($A45,'[1]2. Child Protection'!$B$8:$BG$226,'[1]2. Child Protection'!Y$1,FALSE))</f>
        <v>#REF!</v>
      </c>
      <c r="P45" s="74" t="e">
        <f>IF(VLOOKUP($A45,'[1]2. Child Protection'!$B$8:$BG$226,'[1]2. Child Protection'!Z$1,FALSE)=F45,"",VLOOKUP($A45,'[1]2. Child Protection'!$B$8:$BG$226,'[1]2. Child Protection'!Z$1,FALSE)-F45)</f>
        <v>#VALUE!</v>
      </c>
      <c r="Q45" s="74" t="str">
        <f>IF(VLOOKUP($A45,'[1]2. Child Protection'!$B$8:$BG$226,'[1]2. Child Protection'!AA$1,FALSE)=G45,"",VLOOKUP($A45,'[1]2. Child Protection'!$B$8:$BG$226,'[1]2. Child Protection'!AA$1,FALSE))</f>
        <v/>
      </c>
      <c r="R45" s="61" t="str">
        <f>IF(VLOOKUP($A45,'[1]2. Child Protection'!$B$8:$BG$226,'[1]2. Child Protection'!AB$1,FALSE)=H45,"",VLOOKUP($A45,'[1]2. Child Protection'!$B$8:$BG$226,'[1]2. Child Protection'!AB$1,FALSE))</f>
        <v>MICS 2018-19</v>
      </c>
    </row>
    <row r="46" spans="1:18" x14ac:dyDescent="0.3">
      <c r="A46" s="61" t="s">
        <v>73</v>
      </c>
      <c r="B46" s="61" t="s">
        <v>371</v>
      </c>
      <c r="C46" s="74">
        <v>20.245321884550251</v>
      </c>
      <c r="D46" s="61" t="s">
        <v>12</v>
      </c>
      <c r="E46" s="69">
        <v>2018</v>
      </c>
      <c r="F46" s="71" t="s">
        <v>551</v>
      </c>
      <c r="G46" s="72"/>
      <c r="H46" s="73" t="s">
        <v>589</v>
      </c>
      <c r="J46" s="61">
        <f>IF(VLOOKUP($A46,'[1]2. Child Protection'!$B$8:$BG$226,'[1]2. Child Protection'!T$1,FALSE)=C46,"",VLOOKUP($A46,'[1]2. Child Protection'!$B$8:$BG$226,'[1]2. Child Protection'!T$1,FALSE)-C46)</f>
        <v>1.2546781154497495</v>
      </c>
      <c r="K46" s="61" t="str">
        <f>IF(VLOOKUP($A46,'[1]2. Child Protection'!$B$8:$BG$226,'[1]2. Child Protection'!U$1,FALSE)=D46,"",VLOOKUP($A46,'[1]2. Child Protection'!$B$8:$BG$226,'[1]2. Child Protection'!U$1,FALSE))</f>
        <v/>
      </c>
      <c r="L46" s="74" t="e">
        <f>IF(VLOOKUP($A46,'[1]2. Child Protection'!$B$8:$BG$226,'[1]2. Child Protection'!V$1,FALSE)=#REF!,"",VLOOKUP($A46,'[1]2. Child Protection'!$B$8:$BG$226,'[1]2. Child Protection'!V$1,FALSE)-#REF!)</f>
        <v>#REF!</v>
      </c>
      <c r="M46" s="74" t="e">
        <f>IF(VLOOKUP($A46,'[1]2. Child Protection'!$B$8:$BG$226,'[1]2. Child Protection'!W$1,FALSE)=#REF!,"",VLOOKUP($A46,'[1]2. Child Protection'!$B$8:$BG$226,'[1]2. Child Protection'!W$1,FALSE))</f>
        <v>#REF!</v>
      </c>
      <c r="N46" s="74">
        <f>IF(VLOOKUP($A46,'[1]2. Child Protection'!$B$8:$BG$226,'[1]2. Child Protection'!X$1,FALSE)=E46,"",VLOOKUP($A46,'[1]2. Child Protection'!$B$8:$BG$226,'[1]2. Child Protection'!X$1,FALSE)-E46)</f>
        <v>-1992.1</v>
      </c>
      <c r="O46" s="74" t="e">
        <f>IF(VLOOKUP($A46,'[1]2. Child Protection'!$B$8:$BG$226,'[1]2. Child Protection'!Y$1,FALSE)=#REF!,"",VLOOKUP($A46,'[1]2. Child Protection'!$B$8:$BG$226,'[1]2. Child Protection'!Y$1,FALSE))</f>
        <v>#REF!</v>
      </c>
      <c r="P46" s="74" t="e">
        <f>IF(VLOOKUP($A46,'[1]2. Child Protection'!$B$8:$BG$226,'[1]2. Child Protection'!Z$1,FALSE)=F46,"",VLOOKUP($A46,'[1]2. Child Protection'!$B$8:$BG$226,'[1]2. Child Protection'!Z$1,FALSE)-F46)</f>
        <v>#VALUE!</v>
      </c>
      <c r="Q46" s="74" t="str">
        <f>IF(VLOOKUP($A46,'[1]2. Child Protection'!$B$8:$BG$226,'[1]2. Child Protection'!AA$1,FALSE)=G46,"",VLOOKUP($A46,'[1]2. Child Protection'!$B$8:$BG$226,'[1]2. Child Protection'!AA$1,FALSE))</f>
        <v/>
      </c>
      <c r="R46" s="61" t="str">
        <f>IF(VLOOKUP($A46,'[1]2. Child Protection'!$B$8:$BG$226,'[1]2. Child Protection'!AB$1,FALSE)=H46,"",VLOOKUP($A46,'[1]2. Child Protection'!$B$8:$BG$226,'[1]2. Child Protection'!AB$1,FALSE))</f>
        <v>MICS 2019</v>
      </c>
    </row>
    <row r="47" spans="1:18" x14ac:dyDescent="0.3">
      <c r="A47" s="61" t="s">
        <v>74</v>
      </c>
      <c r="B47" s="61" t="s">
        <v>372</v>
      </c>
      <c r="C47" s="96">
        <v>183.26967692260936</v>
      </c>
      <c r="D47" s="61" t="s">
        <v>12</v>
      </c>
      <c r="E47" s="69">
        <v>2019</v>
      </c>
      <c r="F47" s="71" t="s">
        <v>549</v>
      </c>
      <c r="G47" s="72"/>
      <c r="H47" s="73" t="s">
        <v>590</v>
      </c>
      <c r="J47" s="61" t="e">
        <f>IF(VLOOKUP($A47,'[1]2. Child Protection'!$B$8:$BG$226,'[1]2. Child Protection'!T$1,FALSE)=C47,"",VLOOKUP($A47,'[1]2. Child Protection'!$B$8:$BG$226,'[1]2. Child Protection'!T$1,FALSE)-C47)</f>
        <v>#VALUE!</v>
      </c>
      <c r="K47" s="61" t="str">
        <f>IF(VLOOKUP($A47,'[1]2. Child Protection'!$B$8:$BG$226,'[1]2. Child Protection'!U$1,FALSE)=D47,"",VLOOKUP($A47,'[1]2. Child Protection'!$B$8:$BG$226,'[1]2. Child Protection'!U$1,FALSE))</f>
        <v/>
      </c>
      <c r="L47" s="74" t="e">
        <f>IF(VLOOKUP($A47,'[1]2. Child Protection'!$B$8:$BG$226,'[1]2. Child Protection'!V$1,FALSE)=#REF!,"",VLOOKUP($A47,'[1]2. Child Protection'!$B$8:$BG$226,'[1]2. Child Protection'!V$1,FALSE)-#REF!)</f>
        <v>#REF!</v>
      </c>
      <c r="M47" s="74" t="e">
        <f>IF(VLOOKUP($A47,'[1]2. Child Protection'!$B$8:$BG$226,'[1]2. Child Protection'!W$1,FALSE)=#REF!,"",VLOOKUP($A47,'[1]2. Child Protection'!$B$8:$BG$226,'[1]2. Child Protection'!W$1,FALSE))</f>
        <v>#REF!</v>
      </c>
      <c r="N47" s="74" t="e">
        <f>IF(VLOOKUP($A47,'[1]2. Child Protection'!$B$8:$BG$226,'[1]2. Child Protection'!X$1,FALSE)=E47,"",VLOOKUP($A47,'[1]2. Child Protection'!$B$8:$BG$226,'[1]2. Child Protection'!X$1,FALSE)-E47)</f>
        <v>#VALUE!</v>
      </c>
      <c r="O47" s="74" t="e">
        <f>IF(VLOOKUP($A47,'[1]2. Child Protection'!$B$8:$BG$226,'[1]2. Child Protection'!Y$1,FALSE)=#REF!,"",VLOOKUP($A47,'[1]2. Child Protection'!$B$8:$BG$226,'[1]2. Child Protection'!Y$1,FALSE))</f>
        <v>#REF!</v>
      </c>
      <c r="P47" s="74" t="e">
        <f>IF(VLOOKUP($A47,'[1]2. Child Protection'!$B$8:$BG$226,'[1]2. Child Protection'!Z$1,FALSE)=F47,"",VLOOKUP($A47,'[1]2. Child Protection'!$B$8:$BG$226,'[1]2. Child Protection'!Z$1,FALSE)-F47)</f>
        <v>#VALUE!</v>
      </c>
      <c r="Q47" s="74" t="str">
        <f>IF(VLOOKUP($A47,'[1]2. Child Protection'!$B$8:$BG$226,'[1]2. Child Protection'!AA$1,FALSE)=G47,"",VLOOKUP($A47,'[1]2. Child Protection'!$B$8:$BG$226,'[1]2. Child Protection'!AA$1,FALSE))</f>
        <v/>
      </c>
      <c r="R47" s="61" t="str">
        <f>IF(VLOOKUP($A47,'[1]2. Child Protection'!$B$8:$BG$226,'[1]2. Child Protection'!AB$1,FALSE)=H47,"",VLOOKUP($A47,'[1]2. Child Protection'!$B$8:$BG$226,'[1]2. Child Protection'!AB$1,FALSE))</f>
        <v>Estadísticas Vitales 2011</v>
      </c>
    </row>
    <row r="48" spans="1:18" x14ac:dyDescent="0.3">
      <c r="A48" s="61" t="s">
        <v>85</v>
      </c>
      <c r="B48" s="61" t="s">
        <v>373</v>
      </c>
      <c r="C48" s="96">
        <v>19.506035951623979</v>
      </c>
      <c r="D48" s="61" t="s">
        <v>12</v>
      </c>
      <c r="E48" s="69">
        <v>2016</v>
      </c>
      <c r="F48" s="71" t="s">
        <v>557</v>
      </c>
      <c r="G48" s="72"/>
      <c r="H48" s="73" t="s">
        <v>552</v>
      </c>
      <c r="J48" s="61" t="e">
        <f>IF(VLOOKUP($A48,'[1]2. Child Protection'!$B$8:$BG$226,'[1]2. Child Protection'!T$1,FALSE)=C48,"",VLOOKUP($A48,'[1]2. Child Protection'!$B$8:$BG$226,'[1]2. Child Protection'!T$1,FALSE)-C48)</f>
        <v>#VALUE!</v>
      </c>
      <c r="K48" s="61" t="str">
        <f>IF(VLOOKUP($A48,'[1]2. Child Protection'!$B$8:$BG$226,'[1]2. Child Protection'!U$1,FALSE)=D48,"",VLOOKUP($A48,'[1]2. Child Protection'!$B$8:$BG$226,'[1]2. Child Protection'!U$1,FALSE))</f>
        <v/>
      </c>
      <c r="L48" s="74" t="e">
        <f>IF(VLOOKUP($A48,'[1]2. Child Protection'!$B$8:$BG$226,'[1]2. Child Protection'!V$1,FALSE)=#REF!,"",VLOOKUP($A48,'[1]2. Child Protection'!$B$8:$BG$226,'[1]2. Child Protection'!V$1,FALSE)-#REF!)</f>
        <v>#REF!</v>
      </c>
      <c r="M48" s="74" t="e">
        <f>IF(VLOOKUP($A48,'[1]2. Child Protection'!$B$8:$BG$226,'[1]2. Child Protection'!W$1,FALSE)=#REF!,"",VLOOKUP($A48,'[1]2. Child Protection'!$B$8:$BG$226,'[1]2. Child Protection'!W$1,FALSE))</f>
        <v>#REF!</v>
      </c>
      <c r="N48" s="74" t="e">
        <f>IF(VLOOKUP($A48,'[1]2. Child Protection'!$B$8:$BG$226,'[1]2. Child Protection'!X$1,FALSE)=E48,"",VLOOKUP($A48,'[1]2. Child Protection'!$B$8:$BG$226,'[1]2. Child Protection'!X$1,FALSE)-E48)</f>
        <v>#VALUE!</v>
      </c>
      <c r="O48" s="74" t="e">
        <f>IF(VLOOKUP($A48,'[1]2. Child Protection'!$B$8:$BG$226,'[1]2. Child Protection'!Y$1,FALSE)=#REF!,"",VLOOKUP($A48,'[1]2. Child Protection'!$B$8:$BG$226,'[1]2. Child Protection'!Y$1,FALSE))</f>
        <v>#REF!</v>
      </c>
      <c r="P48" s="74" t="e">
        <f>IF(VLOOKUP($A48,'[1]2. Child Protection'!$B$8:$BG$226,'[1]2. Child Protection'!Z$1,FALSE)=F48,"",VLOOKUP($A48,'[1]2. Child Protection'!$B$8:$BG$226,'[1]2. Child Protection'!Z$1,FALSE)-F48)</f>
        <v>#VALUE!</v>
      </c>
      <c r="Q48" s="74" t="str">
        <f>IF(VLOOKUP($A48,'[1]2. Child Protection'!$B$8:$BG$226,'[1]2. Child Protection'!AA$1,FALSE)=G48,"",VLOOKUP($A48,'[1]2. Child Protection'!$B$8:$BG$226,'[1]2. Child Protection'!AA$1,FALSE))</f>
        <v/>
      </c>
      <c r="R48" s="61">
        <f>IF(VLOOKUP($A48,'[1]2. Child Protection'!$B$8:$BG$226,'[1]2. Child Protection'!AB$1,FALSE)=H48,"",VLOOKUP($A48,'[1]2. Child Protection'!$B$8:$BG$226,'[1]2. Child Protection'!AB$1,FALSE))</f>
        <v>0</v>
      </c>
    </row>
    <row r="49" spans="1:18" x14ac:dyDescent="0.3">
      <c r="A49" s="61" t="s">
        <v>76</v>
      </c>
      <c r="B49" s="61" t="s">
        <v>374</v>
      </c>
      <c r="C49" s="74">
        <v>112.04790399510554</v>
      </c>
      <c r="D49" s="61" t="s">
        <v>12</v>
      </c>
      <c r="E49" s="69">
        <v>2016</v>
      </c>
      <c r="F49" s="71" t="s">
        <v>549</v>
      </c>
      <c r="G49" s="72"/>
      <c r="H49" s="73" t="s">
        <v>591</v>
      </c>
      <c r="J49" s="61">
        <f>IF(VLOOKUP($A49,'[1]2. Child Protection'!$B$8:$BG$226,'[1]2. Child Protection'!T$1,FALSE)=C49,"",VLOOKUP($A49,'[1]2. Child Protection'!$B$8:$BG$226,'[1]2. Child Protection'!T$1,FALSE)-C49)</f>
        <v>-18.447903995105548</v>
      </c>
      <c r="K49" s="61" t="str">
        <f>IF(VLOOKUP($A49,'[1]2. Child Protection'!$B$8:$BG$226,'[1]2. Child Protection'!U$1,FALSE)=D49,"",VLOOKUP($A49,'[1]2. Child Protection'!$B$8:$BG$226,'[1]2. Child Protection'!U$1,FALSE))</f>
        <v/>
      </c>
      <c r="L49" s="74" t="e">
        <f>IF(VLOOKUP($A49,'[1]2. Child Protection'!$B$8:$BG$226,'[1]2. Child Protection'!V$1,FALSE)=#REF!,"",VLOOKUP($A49,'[1]2. Child Protection'!$B$8:$BG$226,'[1]2. Child Protection'!V$1,FALSE)-#REF!)</f>
        <v>#REF!</v>
      </c>
      <c r="M49" s="74" t="e">
        <f>IF(VLOOKUP($A49,'[1]2. Child Protection'!$B$8:$BG$226,'[1]2. Child Protection'!W$1,FALSE)=#REF!,"",VLOOKUP($A49,'[1]2. Child Protection'!$B$8:$BG$226,'[1]2. Child Protection'!W$1,FALSE))</f>
        <v>#REF!</v>
      </c>
      <c r="N49" s="74">
        <f>IF(VLOOKUP($A49,'[1]2. Child Protection'!$B$8:$BG$226,'[1]2. Child Protection'!X$1,FALSE)=E49,"",VLOOKUP($A49,'[1]2. Child Protection'!$B$8:$BG$226,'[1]2. Child Protection'!X$1,FALSE)-E49)</f>
        <v>-1919.5</v>
      </c>
      <c r="O49" s="74" t="e">
        <f>IF(VLOOKUP($A49,'[1]2. Child Protection'!$B$8:$BG$226,'[1]2. Child Protection'!Y$1,FALSE)=#REF!,"",VLOOKUP($A49,'[1]2. Child Protection'!$B$8:$BG$226,'[1]2. Child Protection'!Y$1,FALSE))</f>
        <v>#REF!</v>
      </c>
      <c r="P49" s="74" t="e">
        <f>IF(VLOOKUP($A49,'[1]2. Child Protection'!$B$8:$BG$226,'[1]2. Child Protection'!Z$1,FALSE)=F49,"",VLOOKUP($A49,'[1]2. Child Protection'!$B$8:$BG$226,'[1]2. Child Protection'!Z$1,FALSE)-F49)</f>
        <v>#VALUE!</v>
      </c>
      <c r="Q49" s="74" t="str">
        <f>IF(VLOOKUP($A49,'[1]2. Child Protection'!$B$8:$BG$226,'[1]2. Child Protection'!AA$1,FALSE)=G49,"",VLOOKUP($A49,'[1]2. Child Protection'!$B$8:$BG$226,'[1]2. Child Protection'!AA$1,FALSE))</f>
        <v/>
      </c>
      <c r="R49" s="61" t="str">
        <f>IF(VLOOKUP($A49,'[1]2. Child Protection'!$B$8:$BG$226,'[1]2. Child Protection'!AB$1,FALSE)=H49,"",VLOOKUP($A49,'[1]2. Child Protection'!$B$8:$BG$226,'[1]2. Child Protection'!AB$1,FALSE))</f>
        <v>DHS 2015</v>
      </c>
    </row>
    <row r="50" spans="1:18" x14ac:dyDescent="0.3">
      <c r="A50" s="61" t="s">
        <v>77</v>
      </c>
      <c r="B50" s="61" t="s">
        <v>375</v>
      </c>
      <c r="C50" s="74" t="s">
        <v>12</v>
      </c>
      <c r="D50" s="61" t="s">
        <v>12</v>
      </c>
      <c r="E50" s="69" t="s">
        <v>12</v>
      </c>
      <c r="F50" s="71" t="s">
        <v>12</v>
      </c>
      <c r="G50" s="72" t="s">
        <v>12</v>
      </c>
      <c r="H50" s="73" t="s">
        <v>12</v>
      </c>
      <c r="J50" s="61" t="e">
        <f>IF(VLOOKUP($A50,'[1]2. Child Protection'!$B$8:$BG$226,'[1]2. Child Protection'!T$1,FALSE)=C50,"",VLOOKUP($A50,'[1]2. Child Protection'!$B$8:$BG$226,'[1]2. Child Protection'!T$1,FALSE)-C50)</f>
        <v>#VALUE!</v>
      </c>
      <c r="K50" s="61" t="str">
        <f>IF(VLOOKUP($A50,'[1]2. Child Protection'!$B$8:$BG$226,'[1]2. Child Protection'!U$1,FALSE)=D50,"",VLOOKUP($A50,'[1]2. Child Protection'!$B$8:$BG$226,'[1]2. Child Protection'!U$1,FALSE))</f>
        <v/>
      </c>
      <c r="L50" s="74" t="e">
        <f>IF(VLOOKUP($A50,'[1]2. Child Protection'!$B$8:$BG$226,'[1]2. Child Protection'!V$1,FALSE)=#REF!,"",VLOOKUP($A50,'[1]2. Child Protection'!$B$8:$BG$226,'[1]2. Child Protection'!V$1,FALSE)-#REF!)</f>
        <v>#REF!</v>
      </c>
      <c r="M50" s="74" t="e">
        <f>IF(VLOOKUP($A50,'[1]2. Child Protection'!$B$8:$BG$226,'[1]2. Child Protection'!W$1,FALSE)=#REF!,"",VLOOKUP($A50,'[1]2. Child Protection'!$B$8:$BG$226,'[1]2. Child Protection'!W$1,FALSE))</f>
        <v>#REF!</v>
      </c>
      <c r="N50" s="74" t="e">
        <f>IF(VLOOKUP($A50,'[1]2. Child Protection'!$B$8:$BG$226,'[1]2. Child Protection'!X$1,FALSE)=E50,"",VLOOKUP($A50,'[1]2. Child Protection'!$B$8:$BG$226,'[1]2. Child Protection'!X$1,FALSE)-E50)</f>
        <v>#VALUE!</v>
      </c>
      <c r="O50" s="74" t="e">
        <f>IF(VLOOKUP($A50,'[1]2. Child Protection'!$B$8:$BG$226,'[1]2. Child Protection'!Y$1,FALSE)=#REF!,"",VLOOKUP($A50,'[1]2. Child Protection'!$B$8:$BG$226,'[1]2. Child Protection'!Y$1,FALSE))</f>
        <v>#REF!</v>
      </c>
      <c r="P50" s="74" t="e">
        <f>IF(VLOOKUP($A50,'[1]2. Child Protection'!$B$8:$BG$226,'[1]2. Child Protection'!Z$1,FALSE)=F50,"",VLOOKUP($A50,'[1]2. Child Protection'!$B$8:$BG$226,'[1]2. Child Protection'!Z$1,FALSE)-F50)</f>
        <v>#VALUE!</v>
      </c>
      <c r="Q50" s="74" t="str">
        <f>IF(VLOOKUP($A50,'[1]2. Child Protection'!$B$8:$BG$226,'[1]2. Child Protection'!AA$1,FALSE)=G50,"",VLOOKUP($A50,'[1]2. Child Protection'!$B$8:$BG$226,'[1]2. Child Protection'!AA$1,FALSE))</f>
        <v/>
      </c>
      <c r="R50" s="61" t="str">
        <f>IF(VLOOKUP($A50,'[1]2. Child Protection'!$B$8:$BG$226,'[1]2. Child Protection'!AB$1,FALSE)=H50,"",VLOOKUP($A50,'[1]2. Child Protection'!$B$8:$BG$226,'[1]2. Child Protection'!AB$1,FALSE))</f>
        <v>DHS 2012</v>
      </c>
    </row>
    <row r="51" spans="1:18" x14ac:dyDescent="0.3">
      <c r="A51" s="61" t="s">
        <v>79</v>
      </c>
      <c r="B51" s="61" t="s">
        <v>376</v>
      </c>
      <c r="C51" s="74">
        <v>19.336689184553105</v>
      </c>
      <c r="D51" s="61" t="s">
        <v>12</v>
      </c>
      <c r="E51" s="69">
        <v>2017</v>
      </c>
      <c r="F51" s="71" t="s">
        <v>564</v>
      </c>
      <c r="G51" s="72"/>
      <c r="H51" s="73" t="s">
        <v>586</v>
      </c>
      <c r="J51" s="61">
        <f>IF(VLOOKUP($A51,'[1]2. Child Protection'!$B$8:$BG$226,'[1]2. Child Protection'!T$1,FALSE)=C51,"",VLOOKUP($A51,'[1]2. Child Protection'!$B$8:$BG$226,'[1]2. Child Protection'!T$1,FALSE)-C51)</f>
        <v>74.663310815446891</v>
      </c>
      <c r="K51" s="61" t="str">
        <f>IF(VLOOKUP($A51,'[1]2. Child Protection'!$B$8:$BG$226,'[1]2. Child Protection'!U$1,FALSE)=D51,"",VLOOKUP($A51,'[1]2. Child Protection'!$B$8:$BG$226,'[1]2. Child Protection'!U$1,FALSE))</f>
        <v/>
      </c>
      <c r="L51" s="74" t="e">
        <f>IF(VLOOKUP($A51,'[1]2. Child Protection'!$B$8:$BG$226,'[1]2. Child Protection'!V$1,FALSE)=#REF!,"",VLOOKUP($A51,'[1]2. Child Protection'!$B$8:$BG$226,'[1]2. Child Protection'!V$1,FALSE)-#REF!)</f>
        <v>#REF!</v>
      </c>
      <c r="M51" s="74" t="e">
        <f>IF(VLOOKUP($A51,'[1]2. Child Protection'!$B$8:$BG$226,'[1]2. Child Protection'!W$1,FALSE)=#REF!,"",VLOOKUP($A51,'[1]2. Child Protection'!$B$8:$BG$226,'[1]2. Child Protection'!W$1,FALSE))</f>
        <v>#REF!</v>
      </c>
      <c r="N51" s="74">
        <f>IF(VLOOKUP($A51,'[1]2. Child Protection'!$B$8:$BG$226,'[1]2. Child Protection'!X$1,FALSE)=E51,"",VLOOKUP($A51,'[1]2. Child Protection'!$B$8:$BG$226,'[1]2. Child Protection'!X$1,FALSE)-E51)</f>
        <v>-1921</v>
      </c>
      <c r="O51" s="74" t="e">
        <f>IF(VLOOKUP($A51,'[1]2. Child Protection'!$B$8:$BG$226,'[1]2. Child Protection'!Y$1,FALSE)=#REF!,"",VLOOKUP($A51,'[1]2. Child Protection'!$B$8:$BG$226,'[1]2. Child Protection'!Y$1,FALSE))</f>
        <v>#REF!</v>
      </c>
      <c r="P51" s="74" t="e">
        <f>IF(VLOOKUP($A51,'[1]2. Child Protection'!$B$8:$BG$226,'[1]2. Child Protection'!Z$1,FALSE)=F51,"",VLOOKUP($A51,'[1]2. Child Protection'!$B$8:$BG$226,'[1]2. Child Protection'!Z$1,FALSE)-F51)</f>
        <v>#VALUE!</v>
      </c>
      <c r="Q51" s="74" t="str">
        <f>IF(VLOOKUP($A51,'[1]2. Child Protection'!$B$8:$BG$226,'[1]2. Child Protection'!AA$1,FALSE)=G51,"",VLOOKUP($A51,'[1]2. Child Protection'!$B$8:$BG$226,'[1]2. Child Protection'!AA$1,FALSE))</f>
        <v/>
      </c>
      <c r="R51" s="61" t="str">
        <f>IF(VLOOKUP($A51,'[1]2. Child Protection'!$B$8:$BG$226,'[1]2. Child Protection'!AB$1,FALSE)=H51,"",VLOOKUP($A51,'[1]2. Child Protection'!$B$8:$BG$226,'[1]2. Child Protection'!AB$1,FALSE))</f>
        <v>MICS 2014-15</v>
      </c>
    </row>
    <row r="52" spans="1:18" x14ac:dyDescent="0.3">
      <c r="A52" s="61" t="s">
        <v>81</v>
      </c>
      <c r="B52" s="61" t="s">
        <v>377</v>
      </c>
      <c r="C52" s="96">
        <v>6591.8708741179162</v>
      </c>
      <c r="D52" s="61" t="s">
        <v>28</v>
      </c>
      <c r="E52" s="69">
        <v>2015</v>
      </c>
      <c r="F52" s="71" t="s">
        <v>592</v>
      </c>
      <c r="G52" s="72" t="s">
        <v>593</v>
      </c>
      <c r="H52" s="73" t="s">
        <v>586</v>
      </c>
      <c r="J52" s="61" t="e">
        <f>IF(VLOOKUP($A52,'[1]2. Child Protection'!$B$8:$BG$226,'[1]2. Child Protection'!T$1,FALSE)=C52,"",VLOOKUP($A52,'[1]2. Child Protection'!$B$8:$BG$226,'[1]2. Child Protection'!T$1,FALSE)-C52)</f>
        <v>#VALUE!</v>
      </c>
      <c r="K52" s="61">
        <f>IF(VLOOKUP($A52,'[1]2. Child Protection'!$B$8:$BG$226,'[1]2. Child Protection'!U$1,FALSE)=D52,"",VLOOKUP($A52,'[1]2. Child Protection'!$B$8:$BG$226,'[1]2. Child Protection'!U$1,FALSE))</f>
        <v>0</v>
      </c>
      <c r="L52" s="74" t="e">
        <f>IF(VLOOKUP($A52,'[1]2. Child Protection'!$B$8:$BG$226,'[1]2. Child Protection'!V$1,FALSE)=#REF!,"",VLOOKUP($A52,'[1]2. Child Protection'!$B$8:$BG$226,'[1]2. Child Protection'!V$1,FALSE)-#REF!)</f>
        <v>#REF!</v>
      </c>
      <c r="M52" s="74" t="e">
        <f>IF(VLOOKUP($A52,'[1]2. Child Protection'!$B$8:$BG$226,'[1]2. Child Protection'!W$1,FALSE)=#REF!,"",VLOOKUP($A52,'[1]2. Child Protection'!$B$8:$BG$226,'[1]2. Child Protection'!W$1,FALSE))</f>
        <v>#REF!</v>
      </c>
      <c r="N52" s="74">
        <f>IF(VLOOKUP($A52,'[1]2. Child Protection'!$B$8:$BG$226,'[1]2. Child Protection'!X$1,FALSE)=E52,"",VLOOKUP($A52,'[1]2. Child Protection'!$B$8:$BG$226,'[1]2. Child Protection'!X$1,FALSE)-E52)</f>
        <v>-1915</v>
      </c>
      <c r="O52" s="74" t="e">
        <f>IF(VLOOKUP($A52,'[1]2. Child Protection'!$B$8:$BG$226,'[1]2. Child Protection'!Y$1,FALSE)=#REF!,"",VLOOKUP($A52,'[1]2. Child Protection'!$B$8:$BG$226,'[1]2. Child Protection'!Y$1,FALSE))</f>
        <v>#REF!</v>
      </c>
      <c r="P52" s="74" t="e">
        <f>IF(VLOOKUP($A52,'[1]2. Child Protection'!$B$8:$BG$226,'[1]2. Child Protection'!Z$1,FALSE)=F52,"",VLOOKUP($A52,'[1]2. Child Protection'!$B$8:$BG$226,'[1]2. Child Protection'!Z$1,FALSE)-F52)</f>
        <v>#VALUE!</v>
      </c>
      <c r="Q52" s="74" t="str">
        <f>IF(VLOOKUP($A52,'[1]2. Child Protection'!$B$8:$BG$226,'[1]2. Child Protection'!AA$1,FALSE)=G52,"",VLOOKUP($A52,'[1]2. Child Protection'!$B$8:$BG$226,'[1]2. Child Protection'!AA$1,FALSE))</f>
        <v>y</v>
      </c>
      <c r="R52" s="61" t="str">
        <f>IF(VLOOKUP($A52,'[1]2. Child Protection'!$B$8:$BG$226,'[1]2. Child Protection'!AB$1,FALSE)=H52,"",VLOOKUP($A52,'[1]2. Child Protection'!$B$8:$BG$226,'[1]2. Child Protection'!AB$1,FALSE))</f>
        <v>Vital statistics 2017</v>
      </c>
    </row>
    <row r="53" spans="1:18" x14ac:dyDescent="0.3">
      <c r="A53" s="61" t="s">
        <v>83</v>
      </c>
      <c r="B53" s="61" t="s">
        <v>378</v>
      </c>
      <c r="C53" s="96">
        <v>17.29408355379395</v>
      </c>
      <c r="D53" s="61" t="s">
        <v>12</v>
      </c>
      <c r="E53" s="69">
        <v>2020</v>
      </c>
      <c r="F53" s="71" t="s">
        <v>553</v>
      </c>
      <c r="G53" s="72"/>
      <c r="H53" s="73" t="s">
        <v>594</v>
      </c>
      <c r="J53" s="61" t="e">
        <f>IF(VLOOKUP($A53,'[1]2. Child Protection'!$B$8:$BG$226,'[1]2. Child Protection'!T$1,FALSE)=C53,"",VLOOKUP($A53,'[1]2. Child Protection'!$B$8:$BG$226,'[1]2. Child Protection'!T$1,FALSE)-C53)</f>
        <v>#VALUE!</v>
      </c>
      <c r="K53" s="61" t="str">
        <f>IF(VLOOKUP($A53,'[1]2. Child Protection'!$B$8:$BG$226,'[1]2. Child Protection'!U$1,FALSE)=D53,"",VLOOKUP($A53,'[1]2. Child Protection'!$B$8:$BG$226,'[1]2. Child Protection'!U$1,FALSE))</f>
        <v/>
      </c>
      <c r="L53" s="74" t="e">
        <f>IF(VLOOKUP($A53,'[1]2. Child Protection'!$B$8:$BG$226,'[1]2. Child Protection'!V$1,FALSE)=#REF!,"",VLOOKUP($A53,'[1]2. Child Protection'!$B$8:$BG$226,'[1]2. Child Protection'!V$1,FALSE)-#REF!)</f>
        <v>#REF!</v>
      </c>
      <c r="M53" s="74" t="e">
        <f>IF(VLOOKUP($A53,'[1]2. Child Protection'!$B$8:$BG$226,'[1]2. Child Protection'!W$1,FALSE)=#REF!,"",VLOOKUP($A53,'[1]2. Child Protection'!$B$8:$BG$226,'[1]2. Child Protection'!W$1,FALSE))</f>
        <v>#REF!</v>
      </c>
      <c r="N53" s="74">
        <f>IF(VLOOKUP($A53,'[1]2. Child Protection'!$B$8:$BG$226,'[1]2. Child Protection'!X$1,FALSE)=E53,"",VLOOKUP($A53,'[1]2. Child Protection'!$B$8:$BG$226,'[1]2. Child Protection'!X$1,FALSE)-E53)</f>
        <v>-1920.4</v>
      </c>
      <c r="O53" s="74" t="e">
        <f>IF(VLOOKUP($A53,'[1]2. Child Protection'!$B$8:$BG$226,'[1]2. Child Protection'!Y$1,FALSE)=#REF!,"",VLOOKUP($A53,'[1]2. Child Protection'!$B$8:$BG$226,'[1]2. Child Protection'!Y$1,FALSE))</f>
        <v>#REF!</v>
      </c>
      <c r="P53" s="74" t="e">
        <f>IF(VLOOKUP($A53,'[1]2. Child Protection'!$B$8:$BG$226,'[1]2. Child Protection'!Z$1,FALSE)=F53,"",VLOOKUP($A53,'[1]2. Child Protection'!$B$8:$BG$226,'[1]2. Child Protection'!Z$1,FALSE)-F53)</f>
        <v>#VALUE!</v>
      </c>
      <c r="Q53" s="74" t="str">
        <f>IF(VLOOKUP($A53,'[1]2. Child Protection'!$B$8:$BG$226,'[1]2. Child Protection'!AA$1,FALSE)=G53,"",VLOOKUP($A53,'[1]2. Child Protection'!$B$8:$BG$226,'[1]2. Child Protection'!AA$1,FALSE))</f>
        <v>y</v>
      </c>
      <c r="R53" s="61" t="str">
        <f>IF(VLOOKUP($A53,'[1]2. Child Protection'!$B$8:$BG$226,'[1]2. Child Protection'!AB$1,FALSE)=H53,"",VLOOKUP($A53,'[1]2. Child Protection'!$B$8:$BG$226,'[1]2. Child Protection'!AB$1,FALSE))</f>
        <v>INEC 2013</v>
      </c>
    </row>
    <row r="54" spans="1:18" x14ac:dyDescent="0.3">
      <c r="A54" s="61" t="s">
        <v>86</v>
      </c>
      <c r="B54" s="61" t="s">
        <v>379</v>
      </c>
      <c r="C54" s="74">
        <v>16.228341526073191</v>
      </c>
      <c r="D54" s="61" t="s">
        <v>12</v>
      </c>
      <c r="E54" s="69">
        <v>2020</v>
      </c>
      <c r="F54" s="71" t="s">
        <v>549</v>
      </c>
      <c r="G54" s="72"/>
      <c r="H54" s="73" t="s">
        <v>586</v>
      </c>
      <c r="J54" s="61">
        <f>IF(VLOOKUP($A54,'[1]2. Child Protection'!$B$8:$BG$226,'[1]2. Child Protection'!T$1,FALSE)=C54,"",VLOOKUP($A54,'[1]2. Child Protection'!$B$8:$BG$226,'[1]2. Child Protection'!T$1,FALSE)-C54)</f>
        <v>49.471658473926809</v>
      </c>
      <c r="K54" s="61" t="str">
        <f>IF(VLOOKUP($A54,'[1]2. Child Protection'!$B$8:$BG$226,'[1]2. Child Protection'!U$1,FALSE)=D54,"",VLOOKUP($A54,'[1]2. Child Protection'!$B$8:$BG$226,'[1]2. Child Protection'!U$1,FALSE))</f>
        <v/>
      </c>
      <c r="L54" s="74" t="e">
        <f>IF(VLOOKUP($A54,'[1]2. Child Protection'!$B$8:$BG$226,'[1]2. Child Protection'!V$1,FALSE)=#REF!,"",VLOOKUP($A54,'[1]2. Child Protection'!$B$8:$BG$226,'[1]2. Child Protection'!V$1,FALSE)-#REF!)</f>
        <v>#REF!</v>
      </c>
      <c r="M54" s="74" t="e">
        <f>IF(VLOOKUP($A54,'[1]2. Child Protection'!$B$8:$BG$226,'[1]2. Child Protection'!W$1,FALSE)=#REF!,"",VLOOKUP($A54,'[1]2. Child Protection'!$B$8:$BG$226,'[1]2. Child Protection'!W$1,FALSE))</f>
        <v>#REF!</v>
      </c>
      <c r="N54" s="74">
        <f>IF(VLOOKUP($A54,'[1]2. Child Protection'!$B$8:$BG$226,'[1]2. Child Protection'!X$1,FALSE)=E54,"",VLOOKUP($A54,'[1]2. Child Protection'!$B$8:$BG$226,'[1]2. Child Protection'!X$1,FALSE)-E54)</f>
        <v>-1944.8</v>
      </c>
      <c r="O54" s="74" t="e">
        <f>IF(VLOOKUP($A54,'[1]2. Child Protection'!$B$8:$BG$226,'[1]2. Child Protection'!Y$1,FALSE)=#REF!,"",VLOOKUP($A54,'[1]2. Child Protection'!$B$8:$BG$226,'[1]2. Child Protection'!Y$1,FALSE))</f>
        <v>#REF!</v>
      </c>
      <c r="P54" s="74" t="e">
        <f>IF(VLOOKUP($A54,'[1]2. Child Protection'!$B$8:$BG$226,'[1]2. Child Protection'!Z$1,FALSE)=F54,"",VLOOKUP($A54,'[1]2. Child Protection'!$B$8:$BG$226,'[1]2. Child Protection'!Z$1,FALSE)-F54)</f>
        <v>#VALUE!</v>
      </c>
      <c r="Q54" s="74" t="str">
        <f>IF(VLOOKUP($A54,'[1]2. Child Protection'!$B$8:$BG$226,'[1]2. Child Protection'!AA$1,FALSE)=G54,"",VLOOKUP($A54,'[1]2. Child Protection'!$B$8:$BG$226,'[1]2. Child Protection'!AA$1,FALSE))</f>
        <v/>
      </c>
      <c r="R54" s="61" t="str">
        <f>IF(VLOOKUP($A54,'[1]2. Child Protection'!$B$8:$BG$226,'[1]2. Child Protection'!AB$1,FALSE)=H54,"",VLOOKUP($A54,'[1]2. Child Protection'!$B$8:$BG$226,'[1]2. Child Protection'!AB$1,FALSE))</f>
        <v>MICS 2016</v>
      </c>
    </row>
    <row r="55" spans="1:18" x14ac:dyDescent="0.3">
      <c r="A55" s="61" t="s">
        <v>88</v>
      </c>
      <c r="B55" s="61" t="s">
        <v>380</v>
      </c>
      <c r="C55" s="96">
        <v>4.4695876486137891</v>
      </c>
      <c r="D55" s="61" t="s">
        <v>12</v>
      </c>
      <c r="E55" s="69">
        <v>2020</v>
      </c>
      <c r="F55" s="71" t="s">
        <v>549</v>
      </c>
      <c r="G55" s="72"/>
      <c r="H55" s="73" t="s">
        <v>595</v>
      </c>
      <c r="J55" s="61" t="e">
        <f>IF(VLOOKUP($A55,'[1]2. Child Protection'!$B$8:$BG$226,'[1]2. Child Protection'!T$1,FALSE)=C55,"",VLOOKUP($A55,'[1]2. Child Protection'!$B$8:$BG$226,'[1]2. Child Protection'!T$1,FALSE)-C55)</f>
        <v>#VALUE!</v>
      </c>
      <c r="K55" s="61" t="str">
        <f>IF(VLOOKUP($A55,'[1]2. Child Protection'!$B$8:$BG$226,'[1]2. Child Protection'!U$1,FALSE)=D55,"",VLOOKUP($A55,'[1]2. Child Protection'!$B$8:$BG$226,'[1]2. Child Protection'!U$1,FALSE))</f>
        <v/>
      </c>
      <c r="L55" s="74" t="e">
        <f>IF(VLOOKUP($A55,'[1]2. Child Protection'!$B$8:$BG$226,'[1]2. Child Protection'!V$1,FALSE)=#REF!,"",VLOOKUP($A55,'[1]2. Child Protection'!$B$8:$BG$226,'[1]2. Child Protection'!V$1,FALSE)-#REF!)</f>
        <v>#REF!</v>
      </c>
      <c r="M55" s="74" t="e">
        <f>IF(VLOOKUP($A55,'[1]2. Child Protection'!$B$8:$BG$226,'[1]2. Child Protection'!W$1,FALSE)=#REF!,"",VLOOKUP($A55,'[1]2. Child Protection'!$B$8:$BG$226,'[1]2. Child Protection'!W$1,FALSE))</f>
        <v>#REF!</v>
      </c>
      <c r="N55" s="74">
        <f>IF(VLOOKUP($A55,'[1]2. Child Protection'!$B$8:$BG$226,'[1]2. Child Protection'!X$1,FALSE)=E55,"",VLOOKUP($A55,'[1]2. Child Protection'!$B$8:$BG$226,'[1]2. Child Protection'!X$1,FALSE)-E55)</f>
        <v>-1920</v>
      </c>
      <c r="O55" s="74" t="e">
        <f>IF(VLOOKUP($A55,'[1]2. Child Protection'!$B$8:$BG$226,'[1]2. Child Protection'!Y$1,FALSE)=#REF!,"",VLOOKUP($A55,'[1]2. Child Protection'!$B$8:$BG$226,'[1]2. Child Protection'!Y$1,FALSE))</f>
        <v>#REF!</v>
      </c>
      <c r="P55" s="74" t="e">
        <f>IF(VLOOKUP($A55,'[1]2. Child Protection'!$B$8:$BG$226,'[1]2. Child Protection'!Z$1,FALSE)=F55,"",VLOOKUP($A55,'[1]2. Child Protection'!$B$8:$BG$226,'[1]2. Child Protection'!Z$1,FALSE)-F55)</f>
        <v>#VALUE!</v>
      </c>
      <c r="Q55" s="74" t="str">
        <f>IF(VLOOKUP($A55,'[1]2. Child Protection'!$B$8:$BG$226,'[1]2. Child Protection'!AA$1,FALSE)=G55,"",VLOOKUP($A55,'[1]2. Child Protection'!$B$8:$BG$226,'[1]2. Child Protection'!AA$1,FALSE))</f>
        <v>y</v>
      </c>
      <c r="R55" s="61" t="str">
        <f>IF(VLOOKUP($A55,'[1]2. Child Protection'!$B$8:$BG$226,'[1]2. Child Protection'!AB$1,FALSE)=H55,"",VLOOKUP($A55,'[1]2. Child Protection'!$B$8:$BG$226,'[1]2. Child Protection'!AB$1,FALSE))</f>
        <v>Ministry of Public Administration</v>
      </c>
    </row>
    <row r="56" spans="1:18" x14ac:dyDescent="0.3">
      <c r="A56" s="61" t="s">
        <v>90</v>
      </c>
      <c r="B56" s="61" t="s">
        <v>381</v>
      </c>
      <c r="C56" s="74">
        <v>0</v>
      </c>
      <c r="D56" s="61" t="s">
        <v>12</v>
      </c>
      <c r="E56" s="69">
        <v>2018</v>
      </c>
      <c r="F56" s="71" t="s">
        <v>557</v>
      </c>
      <c r="G56" s="72"/>
      <c r="H56" s="73" t="s">
        <v>596</v>
      </c>
      <c r="J56" s="61">
        <f>IF(VLOOKUP($A56,'[1]2. Child Protection'!$B$8:$BG$226,'[1]2. Child Protection'!T$1,FALSE)=C56,"",VLOOKUP($A56,'[1]2. Child Protection'!$B$8:$BG$226,'[1]2. Child Protection'!T$1,FALSE)-C56)</f>
        <v>99</v>
      </c>
      <c r="K56" s="61" t="str">
        <f>IF(VLOOKUP($A56,'[1]2. Child Protection'!$B$8:$BG$226,'[1]2. Child Protection'!U$1,FALSE)=D56,"",VLOOKUP($A56,'[1]2. Child Protection'!$B$8:$BG$226,'[1]2. Child Protection'!U$1,FALSE))</f>
        <v/>
      </c>
      <c r="L56" s="74" t="e">
        <f>IF(VLOOKUP($A56,'[1]2. Child Protection'!$B$8:$BG$226,'[1]2. Child Protection'!V$1,FALSE)=#REF!,"",VLOOKUP($A56,'[1]2. Child Protection'!$B$8:$BG$226,'[1]2. Child Protection'!V$1,FALSE)-#REF!)</f>
        <v>#REF!</v>
      </c>
      <c r="M56" s="74" t="e">
        <f>IF(VLOOKUP($A56,'[1]2. Child Protection'!$B$8:$BG$226,'[1]2. Child Protection'!W$1,FALSE)=#REF!,"",VLOOKUP($A56,'[1]2. Child Protection'!$B$8:$BG$226,'[1]2. Child Protection'!W$1,FALSE))</f>
        <v>#REF!</v>
      </c>
      <c r="N56" s="74">
        <f>IF(VLOOKUP($A56,'[1]2. Child Protection'!$B$8:$BG$226,'[1]2. Child Protection'!X$1,FALSE)=E56,"",VLOOKUP($A56,'[1]2. Child Protection'!$B$8:$BG$226,'[1]2. Child Protection'!X$1,FALSE)-E56)</f>
        <v>-1918.4</v>
      </c>
      <c r="O56" s="74" t="e">
        <f>IF(VLOOKUP($A56,'[1]2. Child Protection'!$B$8:$BG$226,'[1]2. Child Protection'!Y$1,FALSE)=#REF!,"",VLOOKUP($A56,'[1]2. Child Protection'!$B$8:$BG$226,'[1]2. Child Protection'!Y$1,FALSE))</f>
        <v>#REF!</v>
      </c>
      <c r="P56" s="74" t="e">
        <f>IF(VLOOKUP($A56,'[1]2. Child Protection'!$B$8:$BG$226,'[1]2. Child Protection'!Z$1,FALSE)=F56,"",VLOOKUP($A56,'[1]2. Child Protection'!$B$8:$BG$226,'[1]2. Child Protection'!Z$1,FALSE)-F56)</f>
        <v>#VALUE!</v>
      </c>
      <c r="Q56" s="74" t="str">
        <f>IF(VLOOKUP($A56,'[1]2. Child Protection'!$B$8:$BG$226,'[1]2. Child Protection'!AA$1,FALSE)=G56,"",VLOOKUP($A56,'[1]2. Child Protection'!$B$8:$BG$226,'[1]2. Child Protection'!AA$1,FALSE))</f>
        <v/>
      </c>
      <c r="R56" s="61" t="str">
        <f>IF(VLOOKUP($A56,'[1]2. Child Protection'!$B$8:$BG$226,'[1]2. Child Protection'!AB$1,FALSE)=H56,"",VLOOKUP($A56,'[1]2. Child Protection'!$B$8:$BG$226,'[1]2. Child Protection'!AB$1,FALSE))</f>
        <v>MICS 2019</v>
      </c>
    </row>
    <row r="57" spans="1:18" x14ac:dyDescent="0.3">
      <c r="A57" s="61" t="s">
        <v>91</v>
      </c>
      <c r="B57" s="61" t="s">
        <v>533</v>
      </c>
      <c r="C57" s="96">
        <v>44.328599038955971</v>
      </c>
      <c r="D57" s="61" t="s">
        <v>12</v>
      </c>
      <c r="E57" s="69">
        <v>2019</v>
      </c>
      <c r="F57" s="69" t="s">
        <v>549</v>
      </c>
      <c r="G57" s="70"/>
      <c r="H57" s="73" t="s">
        <v>562</v>
      </c>
      <c r="J57" s="61" t="e">
        <f>IF(VLOOKUP($A57,'[1]2. Child Protection'!$B$8:$BG$226,'[1]2. Child Protection'!T$1,FALSE)=C57,"",VLOOKUP($A57,'[1]2. Child Protection'!$B$8:$BG$226,'[1]2. Child Protection'!T$1,FALSE)-C57)</f>
        <v>#VALUE!</v>
      </c>
      <c r="K57" s="61" t="str">
        <f>IF(VLOOKUP($A57,'[1]2. Child Protection'!$B$8:$BG$226,'[1]2. Child Protection'!U$1,FALSE)=D57,"",VLOOKUP($A57,'[1]2. Child Protection'!$B$8:$BG$226,'[1]2. Child Protection'!U$1,FALSE))</f>
        <v/>
      </c>
      <c r="L57" s="74" t="e">
        <f>IF(VLOOKUP($A57,'[1]2. Child Protection'!$B$8:$BG$226,'[1]2. Child Protection'!V$1,FALSE)=#REF!,"",VLOOKUP($A57,'[1]2. Child Protection'!$B$8:$BG$226,'[1]2. Child Protection'!V$1,FALSE)-#REF!)</f>
        <v>#REF!</v>
      </c>
      <c r="M57" s="74" t="e">
        <f>IF(VLOOKUP($A57,'[1]2. Child Protection'!$B$8:$BG$226,'[1]2. Child Protection'!W$1,FALSE)=#REF!,"",VLOOKUP($A57,'[1]2. Child Protection'!$B$8:$BG$226,'[1]2. Child Protection'!W$1,FALSE))</f>
        <v>#REF!</v>
      </c>
      <c r="N57" s="74">
        <f>IF(VLOOKUP($A57,'[1]2. Child Protection'!$B$8:$BG$226,'[1]2. Child Protection'!X$1,FALSE)=E57,"",VLOOKUP($A57,'[1]2. Child Protection'!$B$8:$BG$226,'[1]2. Child Protection'!X$1,FALSE)-E57)</f>
        <v>-1919</v>
      </c>
      <c r="O57" s="74" t="e">
        <f>IF(VLOOKUP($A57,'[1]2. Child Protection'!$B$8:$BG$226,'[1]2. Child Protection'!Y$1,FALSE)=#REF!,"",VLOOKUP($A57,'[1]2. Child Protection'!$B$8:$BG$226,'[1]2. Child Protection'!Y$1,FALSE))</f>
        <v>#REF!</v>
      </c>
      <c r="P57" s="74" t="e">
        <f>IF(VLOOKUP($A57,'[1]2. Child Protection'!$B$8:$BG$226,'[1]2. Child Protection'!Z$1,FALSE)=F57,"",VLOOKUP($A57,'[1]2. Child Protection'!$B$8:$BG$226,'[1]2. Child Protection'!Z$1,FALSE)-F57)</f>
        <v>#VALUE!</v>
      </c>
      <c r="Q57" s="74" t="str">
        <f>IF(VLOOKUP($A57,'[1]2. Child Protection'!$B$8:$BG$226,'[1]2. Child Protection'!AA$1,FALSE)=G57,"",VLOOKUP($A57,'[1]2. Child Protection'!$B$8:$BG$226,'[1]2. Child Protection'!AA$1,FALSE))</f>
        <v>v</v>
      </c>
      <c r="R57" s="61" t="str">
        <f>IF(VLOOKUP($A57,'[1]2. Child Protection'!$B$8:$BG$226,'[1]2. Child Protection'!AB$1,FALSE)=H57,"",VLOOKUP($A57,'[1]2. Child Protection'!$B$8:$BG$226,'[1]2. Child Protection'!AB$1,FALSE))</f>
        <v>UNSD Population and Vital Statistics Report, January 2021, latest update on 4 Jan 2022</v>
      </c>
    </row>
    <row r="58" spans="1:18" x14ac:dyDescent="0.3">
      <c r="A58" s="61" t="s">
        <v>92</v>
      </c>
      <c r="B58" s="61" t="s">
        <v>382</v>
      </c>
      <c r="C58" s="96">
        <v>411.16138084198053</v>
      </c>
      <c r="D58" s="61" t="s">
        <v>12</v>
      </c>
      <c r="E58" s="69">
        <v>2016</v>
      </c>
      <c r="F58" s="69" t="s">
        <v>564</v>
      </c>
      <c r="G58" s="70"/>
      <c r="H58" s="73" t="s">
        <v>597</v>
      </c>
      <c r="J58" s="61" t="e">
        <f>IF(VLOOKUP($A58,'[1]2. Child Protection'!$B$8:$BG$226,'[1]2. Child Protection'!T$1,FALSE)=C58,"",VLOOKUP($A58,'[1]2. Child Protection'!$B$8:$BG$226,'[1]2. Child Protection'!T$1,FALSE)-C58)</f>
        <v>#VALUE!</v>
      </c>
      <c r="K58" s="61" t="str">
        <f>IF(VLOOKUP($A58,'[1]2. Child Protection'!$B$8:$BG$226,'[1]2. Child Protection'!U$1,FALSE)=D58,"",VLOOKUP($A58,'[1]2. Child Protection'!$B$8:$BG$226,'[1]2. Child Protection'!U$1,FALSE))</f>
        <v/>
      </c>
      <c r="L58" s="74" t="e">
        <f>IF(VLOOKUP($A58,'[1]2. Child Protection'!$B$8:$BG$226,'[1]2. Child Protection'!V$1,FALSE)=#REF!,"",VLOOKUP($A58,'[1]2. Child Protection'!$B$8:$BG$226,'[1]2. Child Protection'!V$1,FALSE)-#REF!)</f>
        <v>#REF!</v>
      </c>
      <c r="M58" s="74" t="e">
        <f>IF(VLOOKUP($A58,'[1]2. Child Protection'!$B$8:$BG$226,'[1]2. Child Protection'!W$1,FALSE)=#REF!,"",VLOOKUP($A58,'[1]2. Child Protection'!$B$8:$BG$226,'[1]2. Child Protection'!W$1,FALSE))</f>
        <v>#REF!</v>
      </c>
      <c r="N58" s="74">
        <f>IF(VLOOKUP($A58,'[1]2. Child Protection'!$B$8:$BG$226,'[1]2. Child Protection'!X$1,FALSE)=E58,"",VLOOKUP($A58,'[1]2. Child Protection'!$B$8:$BG$226,'[1]2. Child Protection'!X$1,FALSE)-E58)</f>
        <v>-1916</v>
      </c>
      <c r="O58" s="74" t="e">
        <f>IF(VLOOKUP($A58,'[1]2. Child Protection'!$B$8:$BG$226,'[1]2. Child Protection'!Y$1,FALSE)=#REF!,"",VLOOKUP($A58,'[1]2. Child Protection'!$B$8:$BG$226,'[1]2. Child Protection'!Y$1,FALSE))</f>
        <v>#REF!</v>
      </c>
      <c r="P58" s="74" t="e">
        <f>IF(VLOOKUP($A58,'[1]2. Child Protection'!$B$8:$BG$226,'[1]2. Child Protection'!Z$1,FALSE)=F58,"",VLOOKUP($A58,'[1]2. Child Protection'!$B$8:$BG$226,'[1]2. Child Protection'!Z$1,FALSE)-F58)</f>
        <v>#VALUE!</v>
      </c>
      <c r="Q58" s="74" t="str">
        <f>IF(VLOOKUP($A58,'[1]2. Child Protection'!$B$8:$BG$226,'[1]2. Child Protection'!AA$1,FALSE)=G58,"",VLOOKUP($A58,'[1]2. Child Protection'!$B$8:$BG$226,'[1]2. Child Protection'!AA$1,FALSE))</f>
        <v>v</v>
      </c>
      <c r="R58" s="61" t="str">
        <f>IF(VLOOKUP($A58,'[1]2. Child Protection'!$B$8:$BG$226,'[1]2. Child Protection'!AB$1,FALSE)=H58,"",VLOOKUP($A58,'[1]2. Child Protection'!$B$8:$BG$226,'[1]2. Child Protection'!AB$1,FALSE))</f>
        <v>UNSD Population and Vital Statistics Report, January 2021, latest update on 4 Jan 2022</v>
      </c>
    </row>
    <row r="59" spans="1:18" x14ac:dyDescent="0.3">
      <c r="A59" s="61" t="s">
        <v>93</v>
      </c>
      <c r="B59" s="61" t="s">
        <v>427</v>
      </c>
      <c r="C59" s="74" t="s">
        <v>12</v>
      </c>
      <c r="D59" s="61" t="s">
        <v>12</v>
      </c>
      <c r="E59" s="69" t="s">
        <v>12</v>
      </c>
      <c r="F59" s="71" t="s">
        <v>12</v>
      </c>
      <c r="G59" s="72" t="s">
        <v>12</v>
      </c>
      <c r="H59" s="73" t="s">
        <v>12</v>
      </c>
      <c r="J59" s="61" t="e">
        <f>IF(VLOOKUP($A59,'[1]2. Child Protection'!$B$8:$BG$226,'[1]2. Child Protection'!T$1,FALSE)=C59,"",VLOOKUP($A59,'[1]2. Child Protection'!$B$8:$BG$226,'[1]2. Child Protection'!T$1,FALSE)-C59)</f>
        <v>#VALUE!</v>
      </c>
      <c r="K59" s="61" t="str">
        <f>IF(VLOOKUP($A59,'[1]2. Child Protection'!$B$8:$BG$226,'[1]2. Child Protection'!U$1,FALSE)=D59,"",VLOOKUP($A59,'[1]2. Child Protection'!$B$8:$BG$226,'[1]2. Child Protection'!U$1,FALSE))</f>
        <v>x</v>
      </c>
      <c r="L59" s="74" t="e">
        <f>IF(VLOOKUP($A59,'[1]2. Child Protection'!$B$8:$BG$226,'[1]2. Child Protection'!V$1,FALSE)=#REF!,"",VLOOKUP($A59,'[1]2. Child Protection'!$B$8:$BG$226,'[1]2. Child Protection'!V$1,FALSE)-#REF!)</f>
        <v>#REF!</v>
      </c>
      <c r="M59" s="74" t="e">
        <f>IF(VLOOKUP($A59,'[1]2. Child Protection'!$B$8:$BG$226,'[1]2. Child Protection'!W$1,FALSE)=#REF!,"",VLOOKUP($A59,'[1]2. Child Protection'!$B$8:$BG$226,'[1]2. Child Protection'!W$1,FALSE))</f>
        <v>#REF!</v>
      </c>
      <c r="N59" s="74" t="e">
        <f>IF(VLOOKUP($A59,'[1]2. Child Protection'!$B$8:$BG$226,'[1]2. Child Protection'!X$1,FALSE)=E59,"",VLOOKUP($A59,'[1]2. Child Protection'!$B$8:$BG$226,'[1]2. Child Protection'!X$1,FALSE)-E59)</f>
        <v>#VALUE!</v>
      </c>
      <c r="O59" s="74" t="e">
        <f>IF(VLOOKUP($A59,'[1]2. Child Protection'!$B$8:$BG$226,'[1]2. Child Protection'!Y$1,FALSE)=#REF!,"",VLOOKUP($A59,'[1]2. Child Protection'!$B$8:$BG$226,'[1]2. Child Protection'!Y$1,FALSE))</f>
        <v>#REF!</v>
      </c>
      <c r="P59" s="74" t="e">
        <f>IF(VLOOKUP($A59,'[1]2. Child Protection'!$B$8:$BG$226,'[1]2. Child Protection'!Z$1,FALSE)=F59,"",VLOOKUP($A59,'[1]2. Child Protection'!$B$8:$BG$226,'[1]2. Child Protection'!Z$1,FALSE)-F59)</f>
        <v>#VALUE!</v>
      </c>
      <c r="Q59" s="74" t="str">
        <f>IF(VLOOKUP($A59,'[1]2. Child Protection'!$B$8:$BG$226,'[1]2. Child Protection'!AA$1,FALSE)=G59,"",VLOOKUP($A59,'[1]2. Child Protection'!$B$8:$BG$226,'[1]2. Child Protection'!AA$1,FALSE))</f>
        <v>x</v>
      </c>
      <c r="R59" s="61" t="str">
        <f>IF(VLOOKUP($A59,'[1]2. Child Protection'!$B$8:$BG$226,'[1]2. Child Protection'!AB$1,FALSE)=H59,"",VLOOKUP($A59,'[1]2. Child Protection'!$B$8:$BG$226,'[1]2. Child Protection'!AB$1,FALSE))</f>
        <v>MICS 2009</v>
      </c>
    </row>
    <row r="60" spans="1:18" x14ac:dyDescent="0.3">
      <c r="A60" s="61" t="s">
        <v>95</v>
      </c>
      <c r="B60" s="61" t="s">
        <v>383</v>
      </c>
      <c r="C60" s="74" t="s">
        <v>12</v>
      </c>
      <c r="D60" s="61" t="s">
        <v>12</v>
      </c>
      <c r="E60" s="69" t="s">
        <v>12</v>
      </c>
      <c r="F60" s="71" t="s">
        <v>12</v>
      </c>
      <c r="G60" s="72" t="s">
        <v>12</v>
      </c>
      <c r="H60" s="73" t="s">
        <v>12</v>
      </c>
      <c r="J60" s="61" t="e">
        <f>IF(VLOOKUP($A60,'[1]2. Child Protection'!$B$8:$BG$226,'[1]2. Child Protection'!T$1,FALSE)=C60,"",VLOOKUP($A60,'[1]2. Child Protection'!$B$8:$BG$226,'[1]2. Child Protection'!T$1,FALSE)-C60)</f>
        <v>#VALUE!</v>
      </c>
      <c r="K60" s="61" t="str">
        <f>IF(VLOOKUP($A60,'[1]2. Child Protection'!$B$8:$BG$226,'[1]2. Child Protection'!U$1,FALSE)=D60,"",VLOOKUP($A60,'[1]2. Child Protection'!$B$8:$BG$226,'[1]2. Child Protection'!U$1,FALSE))</f>
        <v/>
      </c>
      <c r="L60" s="74" t="e">
        <f>IF(VLOOKUP($A60,'[1]2. Child Protection'!$B$8:$BG$226,'[1]2. Child Protection'!V$1,FALSE)=#REF!,"",VLOOKUP($A60,'[1]2. Child Protection'!$B$8:$BG$226,'[1]2. Child Protection'!V$1,FALSE)-#REF!)</f>
        <v>#REF!</v>
      </c>
      <c r="M60" s="74" t="e">
        <f>IF(VLOOKUP($A60,'[1]2. Child Protection'!$B$8:$BG$226,'[1]2. Child Protection'!W$1,FALSE)=#REF!,"",VLOOKUP($A60,'[1]2. Child Protection'!$B$8:$BG$226,'[1]2. Child Protection'!W$1,FALSE))</f>
        <v>#REF!</v>
      </c>
      <c r="N60" s="74" t="e">
        <f>IF(VLOOKUP($A60,'[1]2. Child Protection'!$B$8:$BG$226,'[1]2. Child Protection'!X$1,FALSE)=E60,"",VLOOKUP($A60,'[1]2. Child Protection'!$B$8:$BG$226,'[1]2. Child Protection'!X$1,FALSE)-E60)</f>
        <v>#VALUE!</v>
      </c>
      <c r="O60" s="74" t="e">
        <f>IF(VLOOKUP($A60,'[1]2. Child Protection'!$B$8:$BG$226,'[1]2. Child Protection'!Y$1,FALSE)=#REF!,"",VLOOKUP($A60,'[1]2. Child Protection'!$B$8:$BG$226,'[1]2. Child Protection'!Y$1,FALSE))</f>
        <v>#REF!</v>
      </c>
      <c r="P60" s="74" t="e">
        <f>IF(VLOOKUP($A60,'[1]2. Child Protection'!$B$8:$BG$226,'[1]2. Child Protection'!Z$1,FALSE)=F60,"",VLOOKUP($A60,'[1]2. Child Protection'!$B$8:$BG$226,'[1]2. Child Protection'!Z$1,FALSE)-F60)</f>
        <v>#VALUE!</v>
      </c>
      <c r="Q60" s="74" t="str">
        <f>IF(VLOOKUP($A60,'[1]2. Child Protection'!$B$8:$BG$226,'[1]2. Child Protection'!AA$1,FALSE)=G60,"",VLOOKUP($A60,'[1]2. Child Protection'!$B$8:$BG$226,'[1]2. Child Protection'!AA$1,FALSE))</f>
        <v/>
      </c>
      <c r="R60" s="61" t="str">
        <f>IF(VLOOKUP($A60,'[1]2. Child Protection'!$B$8:$BG$226,'[1]2. Child Protection'!AB$1,FALSE)=H60,"",VLOOKUP($A60,'[1]2. Child Protection'!$B$8:$BG$226,'[1]2. Child Protection'!AB$1,FALSE))</f>
        <v>MICS 2017-18</v>
      </c>
    </row>
    <row r="61" spans="1:18" x14ac:dyDescent="0.3">
      <c r="A61" s="61" t="s">
        <v>97</v>
      </c>
      <c r="B61" s="61" t="s">
        <v>384</v>
      </c>
      <c r="C61" s="96">
        <v>95.529992437208932</v>
      </c>
      <c r="D61" s="61" t="s">
        <v>12</v>
      </c>
      <c r="E61" s="69">
        <v>2020</v>
      </c>
      <c r="F61" s="69" t="s">
        <v>564</v>
      </c>
      <c r="G61" s="70"/>
      <c r="H61" s="73" t="s">
        <v>598</v>
      </c>
      <c r="J61" s="61" t="e">
        <f>IF(VLOOKUP($A61,'[1]2. Child Protection'!$B$8:$BG$226,'[1]2. Child Protection'!T$1,FALSE)=C61,"",VLOOKUP($A61,'[1]2. Child Protection'!$B$8:$BG$226,'[1]2. Child Protection'!T$1,FALSE)-C61)</f>
        <v>#VALUE!</v>
      </c>
      <c r="K61" s="61" t="str">
        <f>IF(VLOOKUP($A61,'[1]2. Child Protection'!$B$8:$BG$226,'[1]2. Child Protection'!U$1,FALSE)=D61,"",VLOOKUP($A61,'[1]2. Child Protection'!$B$8:$BG$226,'[1]2. Child Protection'!U$1,FALSE))</f>
        <v/>
      </c>
      <c r="L61" s="74" t="e">
        <f>IF(VLOOKUP($A61,'[1]2. Child Protection'!$B$8:$BG$226,'[1]2. Child Protection'!V$1,FALSE)=#REF!,"",VLOOKUP($A61,'[1]2. Child Protection'!$B$8:$BG$226,'[1]2. Child Protection'!V$1,FALSE)-#REF!)</f>
        <v>#REF!</v>
      </c>
      <c r="M61" s="74" t="e">
        <f>IF(VLOOKUP($A61,'[1]2. Child Protection'!$B$8:$BG$226,'[1]2. Child Protection'!W$1,FALSE)=#REF!,"",VLOOKUP($A61,'[1]2. Child Protection'!$B$8:$BG$226,'[1]2. Child Protection'!W$1,FALSE))</f>
        <v>#REF!</v>
      </c>
      <c r="N61" s="74">
        <f>IF(VLOOKUP($A61,'[1]2. Child Protection'!$B$8:$BG$226,'[1]2. Child Protection'!X$1,FALSE)=E61,"",VLOOKUP($A61,'[1]2. Child Protection'!$B$8:$BG$226,'[1]2. Child Protection'!X$1,FALSE)-E61)</f>
        <v>-1920</v>
      </c>
      <c r="O61" s="74" t="e">
        <f>IF(VLOOKUP($A61,'[1]2. Child Protection'!$B$8:$BG$226,'[1]2. Child Protection'!Y$1,FALSE)=#REF!,"",VLOOKUP($A61,'[1]2. Child Protection'!$B$8:$BG$226,'[1]2. Child Protection'!Y$1,FALSE))</f>
        <v>#REF!</v>
      </c>
      <c r="P61" s="74" t="e">
        <f>IF(VLOOKUP($A61,'[1]2. Child Protection'!$B$8:$BG$226,'[1]2. Child Protection'!Z$1,FALSE)=F61,"",VLOOKUP($A61,'[1]2. Child Protection'!$B$8:$BG$226,'[1]2. Child Protection'!Z$1,FALSE)-F61)</f>
        <v>#VALUE!</v>
      </c>
      <c r="Q61" s="74" t="str">
        <f>IF(VLOOKUP($A61,'[1]2. Child Protection'!$B$8:$BG$226,'[1]2. Child Protection'!AA$1,FALSE)=G61,"",VLOOKUP($A61,'[1]2. Child Protection'!$B$8:$BG$226,'[1]2. Child Protection'!AA$1,FALSE))</f>
        <v>y</v>
      </c>
      <c r="R61" s="61" t="str">
        <f>IF(VLOOKUP($A61,'[1]2. Child Protection'!$B$8:$BG$226,'[1]2. Child Protection'!AB$1,FALSE)=H61,"",VLOOKUP($A61,'[1]2. Child Protection'!$B$8:$BG$226,'[1]2. Child Protection'!AB$1,FALSE))</f>
        <v>Statistics Denmark 2019</v>
      </c>
    </row>
    <row r="62" spans="1:18" x14ac:dyDescent="0.3">
      <c r="A62" s="61" t="s">
        <v>98</v>
      </c>
      <c r="B62" s="61" t="s">
        <v>385</v>
      </c>
      <c r="C62" s="74" t="s">
        <v>12</v>
      </c>
      <c r="D62" s="61" t="s">
        <v>12</v>
      </c>
      <c r="E62" s="69" t="s">
        <v>12</v>
      </c>
      <c r="F62" s="71" t="s">
        <v>12</v>
      </c>
      <c r="G62" s="72" t="s">
        <v>12</v>
      </c>
      <c r="H62" s="73" t="s">
        <v>12</v>
      </c>
      <c r="J62" s="61" t="e">
        <f>IF(VLOOKUP($A62,'[1]2. Child Protection'!$B$8:$BG$226,'[1]2. Child Protection'!T$1,FALSE)=C62,"",VLOOKUP($A62,'[1]2. Child Protection'!$B$8:$BG$226,'[1]2. Child Protection'!T$1,FALSE)-C62)</f>
        <v>#VALUE!</v>
      </c>
      <c r="K62" s="61" t="str">
        <f>IF(VLOOKUP($A62,'[1]2. Child Protection'!$B$8:$BG$226,'[1]2. Child Protection'!U$1,FALSE)=D62,"",VLOOKUP($A62,'[1]2. Child Protection'!$B$8:$BG$226,'[1]2. Child Protection'!U$1,FALSE))</f>
        <v>x</v>
      </c>
      <c r="L62" s="74" t="e">
        <f>IF(VLOOKUP($A62,'[1]2. Child Protection'!$B$8:$BG$226,'[1]2. Child Protection'!V$1,FALSE)=#REF!,"",VLOOKUP($A62,'[1]2. Child Protection'!$B$8:$BG$226,'[1]2. Child Protection'!V$1,FALSE)-#REF!)</f>
        <v>#REF!</v>
      </c>
      <c r="M62" s="74" t="e">
        <f>IF(VLOOKUP($A62,'[1]2. Child Protection'!$B$8:$BG$226,'[1]2. Child Protection'!W$1,FALSE)=#REF!,"",VLOOKUP($A62,'[1]2. Child Protection'!$B$8:$BG$226,'[1]2. Child Protection'!W$1,FALSE))</f>
        <v>#REF!</v>
      </c>
      <c r="N62" s="74" t="e">
        <f>IF(VLOOKUP($A62,'[1]2. Child Protection'!$B$8:$BG$226,'[1]2. Child Protection'!X$1,FALSE)=E62,"",VLOOKUP($A62,'[1]2. Child Protection'!$B$8:$BG$226,'[1]2. Child Protection'!X$1,FALSE)-E62)</f>
        <v>#VALUE!</v>
      </c>
      <c r="O62" s="74" t="e">
        <f>IF(VLOOKUP($A62,'[1]2. Child Protection'!$B$8:$BG$226,'[1]2. Child Protection'!Y$1,FALSE)=#REF!,"",VLOOKUP($A62,'[1]2. Child Protection'!$B$8:$BG$226,'[1]2. Child Protection'!Y$1,FALSE))</f>
        <v>#REF!</v>
      </c>
      <c r="P62" s="74" t="e">
        <f>IF(VLOOKUP($A62,'[1]2. Child Protection'!$B$8:$BG$226,'[1]2. Child Protection'!Z$1,FALSE)=F62,"",VLOOKUP($A62,'[1]2. Child Protection'!$B$8:$BG$226,'[1]2. Child Protection'!Z$1,FALSE)-F62)</f>
        <v>#VALUE!</v>
      </c>
      <c r="Q62" s="74" t="str">
        <f>IF(VLOOKUP($A62,'[1]2. Child Protection'!$B$8:$BG$226,'[1]2. Child Protection'!AA$1,FALSE)=G62,"",VLOOKUP($A62,'[1]2. Child Protection'!$B$8:$BG$226,'[1]2. Child Protection'!AA$1,FALSE))</f>
        <v>x</v>
      </c>
      <c r="R62" s="61" t="str">
        <f>IF(VLOOKUP($A62,'[1]2. Child Protection'!$B$8:$BG$226,'[1]2. Child Protection'!AB$1,FALSE)=H62,"",VLOOKUP($A62,'[1]2. Child Protection'!$B$8:$BG$226,'[1]2. Child Protection'!AB$1,FALSE))</f>
        <v>MICS 2006</v>
      </c>
    </row>
    <row r="63" spans="1:18" x14ac:dyDescent="0.3">
      <c r="A63" s="61" t="s">
        <v>109</v>
      </c>
      <c r="B63" s="61" t="s">
        <v>386</v>
      </c>
      <c r="C63" s="96">
        <v>0</v>
      </c>
      <c r="D63" s="61" t="s">
        <v>12</v>
      </c>
      <c r="E63" s="69">
        <v>2021</v>
      </c>
      <c r="F63" s="71" t="s">
        <v>553</v>
      </c>
      <c r="G63" s="72"/>
      <c r="H63" s="73" t="s">
        <v>599</v>
      </c>
      <c r="J63" s="61" t="e">
        <f>IF(VLOOKUP($A63,'[1]2. Child Protection'!$B$8:$BG$226,'[1]2. Child Protection'!T$1,FALSE)=C63,"",VLOOKUP($A63,'[1]2. Child Protection'!$B$8:$BG$226,'[1]2. Child Protection'!T$1,FALSE)-C63)</f>
        <v>#VALUE!</v>
      </c>
      <c r="K63" s="61" t="str">
        <f>IF(VLOOKUP($A63,'[1]2. Child Protection'!$B$8:$BG$226,'[1]2. Child Protection'!U$1,FALSE)=D63,"",VLOOKUP($A63,'[1]2. Child Protection'!$B$8:$BG$226,'[1]2. Child Protection'!U$1,FALSE))</f>
        <v/>
      </c>
      <c r="L63" s="74" t="e">
        <f>IF(VLOOKUP($A63,'[1]2. Child Protection'!$B$8:$BG$226,'[1]2. Child Protection'!V$1,FALSE)=#REF!,"",VLOOKUP($A63,'[1]2. Child Protection'!$B$8:$BG$226,'[1]2. Child Protection'!V$1,FALSE)-#REF!)</f>
        <v>#REF!</v>
      </c>
      <c r="M63" s="74" t="e">
        <f>IF(VLOOKUP($A63,'[1]2. Child Protection'!$B$8:$BG$226,'[1]2. Child Protection'!W$1,FALSE)=#REF!,"",VLOOKUP($A63,'[1]2. Child Protection'!$B$8:$BG$226,'[1]2. Child Protection'!W$1,FALSE))</f>
        <v>#REF!</v>
      </c>
      <c r="N63" s="74" t="e">
        <f>IF(VLOOKUP($A63,'[1]2. Child Protection'!$B$8:$BG$226,'[1]2. Child Protection'!X$1,FALSE)=E63,"",VLOOKUP($A63,'[1]2. Child Protection'!$B$8:$BG$226,'[1]2. Child Protection'!X$1,FALSE)-E63)</f>
        <v>#VALUE!</v>
      </c>
      <c r="O63" s="74" t="e">
        <f>IF(VLOOKUP($A63,'[1]2. Child Protection'!$B$8:$BG$226,'[1]2. Child Protection'!Y$1,FALSE)=#REF!,"",VLOOKUP($A63,'[1]2. Child Protection'!$B$8:$BG$226,'[1]2. Child Protection'!Y$1,FALSE))</f>
        <v>#REF!</v>
      </c>
      <c r="P63" s="74" t="e">
        <f>IF(VLOOKUP($A63,'[1]2. Child Protection'!$B$8:$BG$226,'[1]2. Child Protection'!Z$1,FALSE)=F63,"",VLOOKUP($A63,'[1]2. Child Protection'!$B$8:$BG$226,'[1]2. Child Protection'!Z$1,FALSE)-F63)</f>
        <v>#VALUE!</v>
      </c>
      <c r="Q63" s="74" t="str">
        <f>IF(VLOOKUP($A63,'[1]2. Child Protection'!$B$8:$BG$226,'[1]2. Child Protection'!AA$1,FALSE)=G63,"",VLOOKUP($A63,'[1]2. Child Protection'!$B$8:$BG$226,'[1]2. Child Protection'!AA$1,FALSE))</f>
        <v/>
      </c>
      <c r="R63" s="61">
        <f>IF(VLOOKUP($A63,'[1]2. Child Protection'!$B$8:$BG$226,'[1]2. Child Protection'!AB$1,FALSE)=H63,"",VLOOKUP($A63,'[1]2. Child Protection'!$B$8:$BG$226,'[1]2. Child Protection'!AB$1,FALSE))</f>
        <v>0</v>
      </c>
    </row>
    <row r="64" spans="1:18" x14ac:dyDescent="0.3">
      <c r="A64" s="61" t="s">
        <v>100</v>
      </c>
      <c r="B64" s="61" t="s">
        <v>387</v>
      </c>
      <c r="C64" s="74">
        <v>58.909338631377658</v>
      </c>
      <c r="D64" s="61" t="s">
        <v>12</v>
      </c>
      <c r="E64" s="69">
        <v>2020</v>
      </c>
      <c r="F64" s="71" t="s">
        <v>551</v>
      </c>
      <c r="G64" s="72"/>
      <c r="H64" s="73" t="s">
        <v>600</v>
      </c>
      <c r="J64" s="61">
        <f>IF(VLOOKUP($A64,'[1]2. Child Protection'!$B$8:$BG$226,'[1]2. Child Protection'!T$1,FALSE)=C64,"",VLOOKUP($A64,'[1]2. Child Protection'!$B$8:$BG$226,'[1]2. Child Protection'!T$1,FALSE)-C64)</f>
        <v>30.490661368622348</v>
      </c>
      <c r="K64" s="61" t="str">
        <f>IF(VLOOKUP($A64,'[1]2. Child Protection'!$B$8:$BG$226,'[1]2. Child Protection'!U$1,FALSE)=D64,"",VLOOKUP($A64,'[1]2. Child Protection'!$B$8:$BG$226,'[1]2. Child Protection'!U$1,FALSE))</f>
        <v/>
      </c>
      <c r="L64" s="74" t="e">
        <f>IF(VLOOKUP($A64,'[1]2. Child Protection'!$B$8:$BG$226,'[1]2. Child Protection'!V$1,FALSE)=#REF!,"",VLOOKUP($A64,'[1]2. Child Protection'!$B$8:$BG$226,'[1]2. Child Protection'!V$1,FALSE)-#REF!)</f>
        <v>#REF!</v>
      </c>
      <c r="M64" s="74" t="e">
        <f>IF(VLOOKUP($A64,'[1]2. Child Protection'!$B$8:$BG$226,'[1]2. Child Protection'!W$1,FALSE)=#REF!,"",VLOOKUP($A64,'[1]2. Child Protection'!$B$8:$BG$226,'[1]2. Child Protection'!W$1,FALSE))</f>
        <v>#REF!</v>
      </c>
      <c r="N64" s="74">
        <f>IF(VLOOKUP($A64,'[1]2. Child Protection'!$B$8:$BG$226,'[1]2. Child Protection'!X$1,FALSE)=E64,"",VLOOKUP($A64,'[1]2. Child Protection'!$B$8:$BG$226,'[1]2. Child Protection'!X$1,FALSE)-E64)</f>
        <v>-1928.3</v>
      </c>
      <c r="O64" s="74" t="e">
        <f>IF(VLOOKUP($A64,'[1]2. Child Protection'!$B$8:$BG$226,'[1]2. Child Protection'!Y$1,FALSE)=#REF!,"",VLOOKUP($A64,'[1]2. Child Protection'!$B$8:$BG$226,'[1]2. Child Protection'!Y$1,FALSE))</f>
        <v>#REF!</v>
      </c>
      <c r="P64" s="74" t="e">
        <f>IF(VLOOKUP($A64,'[1]2. Child Protection'!$B$8:$BG$226,'[1]2. Child Protection'!Z$1,FALSE)=F64,"",VLOOKUP($A64,'[1]2. Child Protection'!$B$8:$BG$226,'[1]2. Child Protection'!Z$1,FALSE)-F64)</f>
        <v>#VALUE!</v>
      </c>
      <c r="Q64" s="74" t="str">
        <f>IF(VLOOKUP($A64,'[1]2. Child Protection'!$B$8:$BG$226,'[1]2. Child Protection'!AA$1,FALSE)=G64,"",VLOOKUP($A64,'[1]2. Child Protection'!$B$8:$BG$226,'[1]2. Child Protection'!AA$1,FALSE))</f>
        <v/>
      </c>
      <c r="R64" s="61" t="str">
        <f>IF(VLOOKUP($A64,'[1]2. Child Protection'!$B$8:$BG$226,'[1]2. Child Protection'!AB$1,FALSE)=H64,"",VLOOKUP($A64,'[1]2. Child Protection'!$B$8:$BG$226,'[1]2. Child Protection'!AB$1,FALSE))</f>
        <v>MICS 2019</v>
      </c>
    </row>
    <row r="65" spans="1:18" x14ac:dyDescent="0.3">
      <c r="A65" s="61" t="s">
        <v>101</v>
      </c>
      <c r="B65" s="61" t="s">
        <v>388</v>
      </c>
      <c r="C65" s="96">
        <v>8.9620062514829222</v>
      </c>
      <c r="D65" s="61" t="s">
        <v>12</v>
      </c>
      <c r="E65" s="69">
        <v>2021</v>
      </c>
      <c r="F65" s="71" t="s">
        <v>551</v>
      </c>
      <c r="G65" s="72"/>
      <c r="H65" s="61" t="s">
        <v>601</v>
      </c>
      <c r="J65" s="61" t="e">
        <f>IF(VLOOKUP($A65,'[1]2. Child Protection'!$B$8:$BG$226,'[1]2. Child Protection'!T$1,FALSE)=C65,"",VLOOKUP($A65,'[1]2. Child Protection'!$B$8:$BG$226,'[1]2. Child Protection'!T$1,FALSE)-C65)</f>
        <v>#VALUE!</v>
      </c>
      <c r="K65" s="61" t="str">
        <f>IF(VLOOKUP($A65,'[1]2. Child Protection'!$B$8:$BG$226,'[1]2. Child Protection'!U$1,FALSE)=D65,"",VLOOKUP($A65,'[1]2. Child Protection'!$B$8:$BG$226,'[1]2. Child Protection'!U$1,FALSE))</f>
        <v/>
      </c>
      <c r="L65" s="74" t="e">
        <f>IF(VLOOKUP($A65,'[1]2. Child Protection'!$B$8:$BG$226,'[1]2. Child Protection'!V$1,FALSE)=#REF!,"",VLOOKUP($A65,'[1]2. Child Protection'!$B$8:$BG$226,'[1]2. Child Protection'!V$1,FALSE)-#REF!)</f>
        <v>#REF!</v>
      </c>
      <c r="M65" s="74" t="e">
        <f>IF(VLOOKUP($A65,'[1]2. Child Protection'!$B$8:$BG$226,'[1]2. Child Protection'!W$1,FALSE)=#REF!,"",VLOOKUP($A65,'[1]2. Child Protection'!$B$8:$BG$226,'[1]2. Child Protection'!W$1,FALSE))</f>
        <v>#REF!</v>
      </c>
      <c r="N65" s="74" t="e">
        <f>IF(VLOOKUP($A65,'[1]2. Child Protection'!$B$8:$BG$226,'[1]2. Child Protection'!X$1,FALSE)=E65,"",VLOOKUP($A65,'[1]2. Child Protection'!$B$8:$BG$226,'[1]2. Child Protection'!X$1,FALSE)-E65)</f>
        <v>#VALUE!</v>
      </c>
      <c r="O65" s="74" t="e">
        <f>IF(VLOOKUP($A65,'[1]2. Child Protection'!$B$8:$BG$226,'[1]2. Child Protection'!Y$1,FALSE)=#REF!,"",VLOOKUP($A65,'[1]2. Child Protection'!$B$8:$BG$226,'[1]2. Child Protection'!Y$1,FALSE))</f>
        <v>#REF!</v>
      </c>
      <c r="P65" s="74" t="e">
        <f>IF(VLOOKUP($A65,'[1]2. Child Protection'!$B$8:$BG$226,'[1]2. Child Protection'!Z$1,FALSE)=F65,"",VLOOKUP($A65,'[1]2. Child Protection'!$B$8:$BG$226,'[1]2. Child Protection'!Z$1,FALSE)-F65)</f>
        <v>#VALUE!</v>
      </c>
      <c r="Q65" s="74" t="str">
        <f>IF(VLOOKUP($A65,'[1]2. Child Protection'!$B$8:$BG$226,'[1]2. Child Protection'!AA$1,FALSE)=G65,"",VLOOKUP($A65,'[1]2. Child Protection'!$B$8:$BG$226,'[1]2. Child Protection'!AA$1,FALSE))</f>
        <v/>
      </c>
      <c r="R65" s="61" t="str">
        <f>IF(VLOOKUP($A65,'[1]2. Child Protection'!$B$8:$BG$226,'[1]2. Child Protection'!AB$1,FALSE)=H65,"",VLOOKUP($A65,'[1]2. Child Protection'!$B$8:$BG$226,'[1]2. Child Protection'!AB$1,FALSE))</f>
        <v>Registro Civil 2020</v>
      </c>
    </row>
    <row r="66" spans="1:18" x14ac:dyDescent="0.3">
      <c r="A66" s="61" t="s">
        <v>103</v>
      </c>
      <c r="B66" s="61" t="s">
        <v>389</v>
      </c>
      <c r="C66" s="74" t="s">
        <v>12</v>
      </c>
      <c r="D66" s="61" t="s">
        <v>12</v>
      </c>
      <c r="E66" s="69" t="s">
        <v>12</v>
      </c>
      <c r="F66" s="71" t="s">
        <v>12</v>
      </c>
      <c r="G66" s="72" t="s">
        <v>12</v>
      </c>
      <c r="H66" s="73" t="s">
        <v>12</v>
      </c>
      <c r="J66" s="61" t="e">
        <f>IF(VLOOKUP($A66,'[1]2. Child Protection'!$B$8:$BG$226,'[1]2. Child Protection'!T$1,FALSE)=C66,"",VLOOKUP($A66,'[1]2. Child Protection'!$B$8:$BG$226,'[1]2. Child Protection'!T$1,FALSE)-C66)</f>
        <v>#VALUE!</v>
      </c>
      <c r="K66" s="61" t="str">
        <f>IF(VLOOKUP($A66,'[1]2. Child Protection'!$B$8:$BG$226,'[1]2. Child Protection'!U$1,FALSE)=D66,"",VLOOKUP($A66,'[1]2. Child Protection'!$B$8:$BG$226,'[1]2. Child Protection'!U$1,FALSE))</f>
        <v/>
      </c>
      <c r="L66" s="74" t="e">
        <f>IF(VLOOKUP($A66,'[1]2. Child Protection'!$B$8:$BG$226,'[1]2. Child Protection'!V$1,FALSE)=#REF!,"",VLOOKUP($A66,'[1]2. Child Protection'!$B$8:$BG$226,'[1]2. Child Protection'!V$1,FALSE)-#REF!)</f>
        <v>#REF!</v>
      </c>
      <c r="M66" s="74" t="e">
        <f>IF(VLOOKUP($A66,'[1]2. Child Protection'!$B$8:$BG$226,'[1]2. Child Protection'!W$1,FALSE)=#REF!,"",VLOOKUP($A66,'[1]2. Child Protection'!$B$8:$BG$226,'[1]2. Child Protection'!W$1,FALSE))</f>
        <v>#REF!</v>
      </c>
      <c r="N66" s="74" t="e">
        <f>IF(VLOOKUP($A66,'[1]2. Child Protection'!$B$8:$BG$226,'[1]2. Child Protection'!X$1,FALSE)=E66,"",VLOOKUP($A66,'[1]2. Child Protection'!$B$8:$BG$226,'[1]2. Child Protection'!X$1,FALSE)-E66)</f>
        <v>#VALUE!</v>
      </c>
      <c r="O66" s="74" t="e">
        <f>IF(VLOOKUP($A66,'[1]2. Child Protection'!$B$8:$BG$226,'[1]2. Child Protection'!Y$1,FALSE)=#REF!,"",VLOOKUP($A66,'[1]2. Child Protection'!$B$8:$BG$226,'[1]2. Child Protection'!Y$1,FALSE))</f>
        <v>#REF!</v>
      </c>
      <c r="P66" s="74" t="e">
        <f>IF(VLOOKUP($A66,'[1]2. Child Protection'!$B$8:$BG$226,'[1]2. Child Protection'!Z$1,FALSE)=F66,"",VLOOKUP($A66,'[1]2. Child Protection'!$B$8:$BG$226,'[1]2. Child Protection'!Z$1,FALSE)-F66)</f>
        <v>#VALUE!</v>
      </c>
      <c r="Q66" s="74" t="str">
        <f>IF(VLOOKUP($A66,'[1]2. Child Protection'!$B$8:$BG$226,'[1]2. Child Protection'!AA$1,FALSE)=G66,"",VLOOKUP($A66,'[1]2. Child Protection'!$B$8:$BG$226,'[1]2. Child Protection'!AA$1,FALSE))</f>
        <v/>
      </c>
      <c r="R66" s="61" t="str">
        <f>IF(VLOOKUP($A66,'[1]2. Child Protection'!$B$8:$BG$226,'[1]2. Child Protection'!AB$1,FALSE)=H66,"",VLOOKUP($A66,'[1]2. Child Protection'!$B$8:$BG$226,'[1]2. Child Protection'!AB$1,FALSE))</f>
        <v>DHS 2014</v>
      </c>
    </row>
    <row r="67" spans="1:18" x14ac:dyDescent="0.3">
      <c r="A67" s="61" t="s">
        <v>104</v>
      </c>
      <c r="B67" s="61" t="s">
        <v>390</v>
      </c>
      <c r="C67" s="96">
        <v>77.037816106924083</v>
      </c>
      <c r="D67" s="61" t="s">
        <v>28</v>
      </c>
      <c r="E67" s="69">
        <v>2020</v>
      </c>
      <c r="F67" s="71" t="s">
        <v>546</v>
      </c>
      <c r="G67" s="72" t="s">
        <v>547</v>
      </c>
      <c r="H67" s="73" t="s">
        <v>602</v>
      </c>
      <c r="J67" s="61" t="e">
        <f>IF(VLOOKUP($A67,'[1]2. Child Protection'!$B$8:$BG$226,'[1]2. Child Protection'!T$1,FALSE)=C67,"",VLOOKUP($A67,'[1]2. Child Protection'!$B$8:$BG$226,'[1]2. Child Protection'!T$1,FALSE)-C67)</f>
        <v>#VALUE!</v>
      </c>
      <c r="K67" s="61">
        <f>IF(VLOOKUP($A67,'[1]2. Child Protection'!$B$8:$BG$226,'[1]2. Child Protection'!U$1,FALSE)=D67,"",VLOOKUP($A67,'[1]2. Child Protection'!$B$8:$BG$226,'[1]2. Child Protection'!U$1,FALSE))</f>
        <v>0</v>
      </c>
      <c r="L67" s="74" t="e">
        <f>IF(VLOOKUP($A67,'[1]2. Child Protection'!$B$8:$BG$226,'[1]2. Child Protection'!V$1,FALSE)=#REF!,"",VLOOKUP($A67,'[1]2. Child Protection'!$B$8:$BG$226,'[1]2. Child Protection'!V$1,FALSE)-#REF!)</f>
        <v>#REF!</v>
      </c>
      <c r="M67" s="74" t="e">
        <f>IF(VLOOKUP($A67,'[1]2. Child Protection'!$B$8:$BG$226,'[1]2. Child Protection'!W$1,FALSE)=#REF!,"",VLOOKUP($A67,'[1]2. Child Protection'!$B$8:$BG$226,'[1]2. Child Protection'!W$1,FALSE))</f>
        <v>#REF!</v>
      </c>
      <c r="N67" s="74">
        <f>IF(VLOOKUP($A67,'[1]2. Child Protection'!$B$8:$BG$226,'[1]2. Child Protection'!X$1,FALSE)=E67,"",VLOOKUP($A67,'[1]2. Child Protection'!$B$8:$BG$226,'[1]2. Child Protection'!X$1,FALSE)-E67)</f>
        <v>-1929</v>
      </c>
      <c r="O67" s="74" t="e">
        <f>IF(VLOOKUP($A67,'[1]2. Child Protection'!$B$8:$BG$226,'[1]2. Child Protection'!Y$1,FALSE)=#REF!,"",VLOOKUP($A67,'[1]2. Child Protection'!$B$8:$BG$226,'[1]2. Child Protection'!Y$1,FALSE))</f>
        <v>#REF!</v>
      </c>
      <c r="P67" s="74" t="e">
        <f>IF(VLOOKUP($A67,'[1]2. Child Protection'!$B$8:$BG$226,'[1]2. Child Protection'!Z$1,FALSE)=F67,"",VLOOKUP($A67,'[1]2. Child Protection'!$B$8:$BG$226,'[1]2. Child Protection'!Z$1,FALSE)-F67)</f>
        <v>#VALUE!</v>
      </c>
      <c r="Q67" s="74" t="str">
        <f>IF(VLOOKUP($A67,'[1]2. Child Protection'!$B$8:$BG$226,'[1]2. Child Protection'!AA$1,FALSE)=G67,"",VLOOKUP($A67,'[1]2. Child Protection'!$B$8:$BG$226,'[1]2. Child Protection'!AA$1,FALSE))</f>
        <v>y</v>
      </c>
      <c r="R67" s="61" t="str">
        <f>IF(VLOOKUP($A67,'[1]2. Child Protection'!$B$8:$BG$226,'[1]2. Child Protection'!AB$1,FALSE)=H67,"",VLOOKUP($A67,'[1]2. Child Protection'!$B$8:$BG$226,'[1]2. Child Protection'!AB$1,FALSE))</f>
        <v>General Directorate for Statistics and Census 2018</v>
      </c>
    </row>
    <row r="68" spans="1:18" x14ac:dyDescent="0.3">
      <c r="A68" s="61" t="s">
        <v>106</v>
      </c>
      <c r="B68" s="61" t="s">
        <v>391</v>
      </c>
      <c r="C68" s="96">
        <v>14.34583014537108</v>
      </c>
      <c r="D68" s="61" t="s">
        <v>12</v>
      </c>
      <c r="E68" s="69">
        <v>2018</v>
      </c>
      <c r="F68" s="71" t="s">
        <v>553</v>
      </c>
      <c r="G68" s="72"/>
      <c r="H68" s="73" t="s">
        <v>603</v>
      </c>
      <c r="J68" s="61" t="e">
        <f>IF(VLOOKUP($A68,'[1]2. Child Protection'!$B$8:$BG$226,'[1]2. Child Protection'!T$1,FALSE)=C68,"",VLOOKUP($A68,'[1]2. Child Protection'!$B$8:$BG$226,'[1]2. Child Protection'!T$1,FALSE)-C68)</f>
        <v>#VALUE!</v>
      </c>
      <c r="K68" s="61" t="str">
        <f>IF(VLOOKUP($A68,'[1]2. Child Protection'!$B$8:$BG$226,'[1]2. Child Protection'!U$1,FALSE)=D68,"",VLOOKUP($A68,'[1]2. Child Protection'!$B$8:$BG$226,'[1]2. Child Protection'!U$1,FALSE))</f>
        <v/>
      </c>
      <c r="L68" s="74" t="e">
        <f>IF(VLOOKUP($A68,'[1]2. Child Protection'!$B$8:$BG$226,'[1]2. Child Protection'!V$1,FALSE)=#REF!,"",VLOOKUP($A68,'[1]2. Child Protection'!$B$8:$BG$226,'[1]2. Child Protection'!V$1,FALSE)-#REF!)</f>
        <v>#REF!</v>
      </c>
      <c r="M68" s="74" t="e">
        <f>IF(VLOOKUP($A68,'[1]2. Child Protection'!$B$8:$BG$226,'[1]2. Child Protection'!W$1,FALSE)=#REF!,"",VLOOKUP($A68,'[1]2. Child Protection'!$B$8:$BG$226,'[1]2. Child Protection'!W$1,FALSE))</f>
        <v>#REF!</v>
      </c>
      <c r="N68" s="74">
        <f>IF(VLOOKUP($A68,'[1]2. Child Protection'!$B$8:$BG$226,'[1]2. Child Protection'!X$1,FALSE)=E68,"",VLOOKUP($A68,'[1]2. Child Protection'!$B$8:$BG$226,'[1]2. Child Protection'!X$1,FALSE)-E68)</f>
        <v>-1964.7</v>
      </c>
      <c r="O68" s="74" t="e">
        <f>IF(VLOOKUP($A68,'[1]2. Child Protection'!$B$8:$BG$226,'[1]2. Child Protection'!Y$1,FALSE)=#REF!,"",VLOOKUP($A68,'[1]2. Child Protection'!$B$8:$BG$226,'[1]2. Child Protection'!Y$1,FALSE))</f>
        <v>#REF!</v>
      </c>
      <c r="P68" s="74" t="e">
        <f>IF(VLOOKUP($A68,'[1]2. Child Protection'!$B$8:$BG$226,'[1]2. Child Protection'!Z$1,FALSE)=F68,"",VLOOKUP($A68,'[1]2. Child Protection'!$B$8:$BG$226,'[1]2. Child Protection'!Z$1,FALSE)-F68)</f>
        <v>#VALUE!</v>
      </c>
      <c r="Q68" s="74" t="str">
        <f>IF(VLOOKUP($A68,'[1]2. Child Protection'!$B$8:$BG$226,'[1]2. Child Protection'!AA$1,FALSE)=G68,"",VLOOKUP($A68,'[1]2. Child Protection'!$B$8:$BG$226,'[1]2. Child Protection'!AA$1,FALSE))</f>
        <v>x</v>
      </c>
      <c r="R68" s="61" t="str">
        <f>IF(VLOOKUP($A68,'[1]2. Child Protection'!$B$8:$BG$226,'[1]2. Child Protection'!AB$1,FALSE)=H68,"",VLOOKUP($A68,'[1]2. Child Protection'!$B$8:$BG$226,'[1]2. Child Protection'!AB$1,FALSE))</f>
        <v>DHS 2011</v>
      </c>
    </row>
    <row r="69" spans="1:18" x14ac:dyDescent="0.3">
      <c r="A69" s="61" t="s">
        <v>118</v>
      </c>
      <c r="B69" s="61" t="s">
        <v>392</v>
      </c>
      <c r="C69" s="96" t="s">
        <v>12</v>
      </c>
      <c r="D69" s="61" t="s">
        <v>12</v>
      </c>
      <c r="E69" s="69" t="s">
        <v>12</v>
      </c>
      <c r="F69" s="71" t="s">
        <v>12</v>
      </c>
      <c r="G69" s="72" t="s">
        <v>12</v>
      </c>
      <c r="H69" s="73" t="s">
        <v>12</v>
      </c>
      <c r="J69" s="61" t="e">
        <f>IF(VLOOKUP($A69,'[1]2. Child Protection'!$B$8:$BG$226,'[1]2. Child Protection'!T$1,FALSE)=C69,"",VLOOKUP($A69,'[1]2. Child Protection'!$B$8:$BG$226,'[1]2. Child Protection'!T$1,FALSE)-C69)</f>
        <v>#VALUE!</v>
      </c>
      <c r="K69" s="61" t="str">
        <f>IF(VLOOKUP($A69,'[1]2. Child Protection'!$B$8:$BG$226,'[1]2. Child Protection'!U$1,FALSE)=D69,"",VLOOKUP($A69,'[1]2. Child Protection'!$B$8:$BG$226,'[1]2. Child Protection'!U$1,FALSE))</f>
        <v/>
      </c>
      <c r="L69" s="74" t="e">
        <f>IF(VLOOKUP($A69,'[1]2. Child Protection'!$B$8:$BG$226,'[1]2. Child Protection'!V$1,FALSE)=#REF!,"",VLOOKUP($A69,'[1]2. Child Protection'!$B$8:$BG$226,'[1]2. Child Protection'!V$1,FALSE)-#REF!)</f>
        <v>#REF!</v>
      </c>
      <c r="M69" s="74" t="e">
        <f>IF(VLOOKUP($A69,'[1]2. Child Protection'!$B$8:$BG$226,'[1]2. Child Protection'!W$1,FALSE)=#REF!,"",VLOOKUP($A69,'[1]2. Child Protection'!$B$8:$BG$226,'[1]2. Child Protection'!W$1,FALSE))</f>
        <v>#REF!</v>
      </c>
      <c r="N69" s="74" t="e">
        <f>IF(VLOOKUP($A69,'[1]2. Child Protection'!$B$8:$BG$226,'[1]2. Child Protection'!X$1,FALSE)=E69,"",VLOOKUP($A69,'[1]2. Child Protection'!$B$8:$BG$226,'[1]2. Child Protection'!X$1,FALSE)-E69)</f>
        <v>#VALUE!</v>
      </c>
      <c r="O69" s="74" t="e">
        <f>IF(VLOOKUP($A69,'[1]2. Child Protection'!$B$8:$BG$226,'[1]2. Child Protection'!Y$1,FALSE)=#REF!,"",VLOOKUP($A69,'[1]2. Child Protection'!$B$8:$BG$226,'[1]2. Child Protection'!Y$1,FALSE))</f>
        <v>#REF!</v>
      </c>
      <c r="P69" s="74" t="e">
        <f>IF(VLOOKUP($A69,'[1]2. Child Protection'!$B$8:$BG$226,'[1]2. Child Protection'!Z$1,FALSE)=F69,"",VLOOKUP($A69,'[1]2. Child Protection'!$B$8:$BG$226,'[1]2. Child Protection'!Z$1,FALSE)-F69)</f>
        <v>#VALUE!</v>
      </c>
      <c r="Q69" s="74" t="str">
        <f>IF(VLOOKUP($A69,'[1]2. Child Protection'!$B$8:$BG$226,'[1]2. Child Protection'!AA$1,FALSE)=G69,"",VLOOKUP($A69,'[1]2. Child Protection'!$B$8:$BG$226,'[1]2. Child Protection'!AA$1,FALSE))</f>
        <v/>
      </c>
      <c r="R69" s="61" t="str">
        <f>IF(VLOOKUP($A69,'[1]2. Child Protection'!$B$8:$BG$226,'[1]2. Child Protection'!AB$1,FALSE)=H69,"",VLOOKUP($A69,'[1]2. Child Protection'!$B$8:$BG$226,'[1]2. Child Protection'!AB$1,FALSE))</f>
        <v/>
      </c>
    </row>
    <row r="70" spans="1:18" x14ac:dyDescent="0.3">
      <c r="A70" s="61" t="s">
        <v>108</v>
      </c>
      <c r="B70" s="61" t="s">
        <v>393</v>
      </c>
      <c r="C70" s="96">
        <v>28.349262919164101</v>
      </c>
      <c r="D70" s="61" t="s">
        <v>12</v>
      </c>
      <c r="E70" s="69">
        <v>2018</v>
      </c>
      <c r="F70" s="69" t="s">
        <v>549</v>
      </c>
      <c r="G70" s="70"/>
      <c r="H70" s="73" t="s">
        <v>552</v>
      </c>
      <c r="J70" s="61" t="e">
        <f>IF(VLOOKUP($A70,'[1]2. Child Protection'!$B$8:$BG$226,'[1]2. Child Protection'!T$1,FALSE)=C70,"",VLOOKUP($A70,'[1]2. Child Protection'!$B$8:$BG$226,'[1]2. Child Protection'!T$1,FALSE)-C70)</f>
        <v>#VALUE!</v>
      </c>
      <c r="K70" s="61" t="str">
        <f>IF(VLOOKUP($A70,'[1]2. Child Protection'!$B$8:$BG$226,'[1]2. Child Protection'!U$1,FALSE)=D70,"",VLOOKUP($A70,'[1]2. Child Protection'!$B$8:$BG$226,'[1]2. Child Protection'!U$1,FALSE))</f>
        <v/>
      </c>
      <c r="L70" s="74" t="e">
        <f>IF(VLOOKUP($A70,'[1]2. Child Protection'!$B$8:$BG$226,'[1]2. Child Protection'!V$1,FALSE)=#REF!,"",VLOOKUP($A70,'[1]2. Child Protection'!$B$8:$BG$226,'[1]2. Child Protection'!V$1,FALSE)-#REF!)</f>
        <v>#REF!</v>
      </c>
      <c r="M70" s="74" t="e">
        <f>IF(VLOOKUP($A70,'[1]2. Child Protection'!$B$8:$BG$226,'[1]2. Child Protection'!W$1,FALSE)=#REF!,"",VLOOKUP($A70,'[1]2. Child Protection'!$B$8:$BG$226,'[1]2. Child Protection'!W$1,FALSE))</f>
        <v>#REF!</v>
      </c>
      <c r="N70" s="74">
        <f>IF(VLOOKUP($A70,'[1]2. Child Protection'!$B$8:$BG$226,'[1]2. Child Protection'!X$1,FALSE)=E70,"",VLOOKUP($A70,'[1]2. Child Protection'!$B$8:$BG$226,'[1]2. Child Protection'!X$1,FALSE)-E70)</f>
        <v>-1918</v>
      </c>
      <c r="O70" s="74" t="e">
        <f>IF(VLOOKUP($A70,'[1]2. Child Protection'!$B$8:$BG$226,'[1]2. Child Protection'!Y$1,FALSE)=#REF!,"",VLOOKUP($A70,'[1]2. Child Protection'!$B$8:$BG$226,'[1]2. Child Protection'!Y$1,FALSE))</f>
        <v>#REF!</v>
      </c>
      <c r="P70" s="74" t="e">
        <f>IF(VLOOKUP($A70,'[1]2. Child Protection'!$B$8:$BG$226,'[1]2. Child Protection'!Z$1,FALSE)=F70,"",VLOOKUP($A70,'[1]2. Child Protection'!$B$8:$BG$226,'[1]2. Child Protection'!Z$1,FALSE)-F70)</f>
        <v>#VALUE!</v>
      </c>
      <c r="Q70" s="74" t="str">
        <f>IF(VLOOKUP($A70,'[1]2. Child Protection'!$B$8:$BG$226,'[1]2. Child Protection'!AA$1,FALSE)=G70,"",VLOOKUP($A70,'[1]2. Child Protection'!$B$8:$BG$226,'[1]2. Child Protection'!AA$1,FALSE))</f>
        <v>v</v>
      </c>
      <c r="R70" s="61" t="str">
        <f>IF(VLOOKUP($A70,'[1]2. Child Protection'!$B$8:$BG$226,'[1]2. Child Protection'!AB$1,FALSE)=H70,"",VLOOKUP($A70,'[1]2. Child Protection'!$B$8:$BG$226,'[1]2. Child Protection'!AB$1,FALSE))</f>
        <v>UNSD Population and Vital Statistics Report, January 2021, latest update on 4 Jan 2022</v>
      </c>
    </row>
    <row r="71" spans="1:18" x14ac:dyDescent="0.3">
      <c r="A71" s="61" t="s">
        <v>110</v>
      </c>
      <c r="B71" s="61" t="s">
        <v>394</v>
      </c>
      <c r="C71" s="74">
        <v>188.36945869235959</v>
      </c>
      <c r="D71" s="61" t="s">
        <v>12</v>
      </c>
      <c r="E71" s="69">
        <v>2020</v>
      </c>
      <c r="F71" s="71" t="s">
        <v>604</v>
      </c>
      <c r="G71" s="72"/>
      <c r="H71" s="73" t="s">
        <v>605</v>
      </c>
      <c r="J71" s="61">
        <f>IF(VLOOKUP($A71,'[1]2. Child Protection'!$B$8:$BG$226,'[1]2. Child Protection'!T$1,FALSE)=C71,"",VLOOKUP($A71,'[1]2. Child Protection'!$B$8:$BG$226,'[1]2. Child Protection'!T$1,FALSE)-C71)</f>
        <v>-150.86945869235959</v>
      </c>
      <c r="K71" s="61" t="str">
        <f>IF(VLOOKUP($A71,'[1]2. Child Protection'!$B$8:$BG$226,'[1]2. Child Protection'!U$1,FALSE)=D71,"",VLOOKUP($A71,'[1]2. Child Protection'!$B$8:$BG$226,'[1]2. Child Protection'!U$1,FALSE))</f>
        <v/>
      </c>
      <c r="L71" s="74" t="e">
        <f>IF(VLOOKUP($A71,'[1]2. Child Protection'!$B$8:$BG$226,'[1]2. Child Protection'!V$1,FALSE)=#REF!,"",VLOOKUP($A71,'[1]2. Child Protection'!$B$8:$BG$226,'[1]2. Child Protection'!V$1,FALSE)-#REF!)</f>
        <v>#REF!</v>
      </c>
      <c r="M71" s="74" t="e">
        <f>IF(VLOOKUP($A71,'[1]2. Child Protection'!$B$8:$BG$226,'[1]2. Child Protection'!W$1,FALSE)=#REF!,"",VLOOKUP($A71,'[1]2. Child Protection'!$B$8:$BG$226,'[1]2. Child Protection'!W$1,FALSE))</f>
        <v>#REF!</v>
      </c>
      <c r="N71" s="74">
        <f>IF(VLOOKUP($A71,'[1]2. Child Protection'!$B$8:$BG$226,'[1]2. Child Protection'!X$1,FALSE)=E71,"",VLOOKUP($A71,'[1]2. Child Protection'!$B$8:$BG$226,'[1]2. Child Protection'!X$1,FALSE)-E71)</f>
        <v>-1969.1</v>
      </c>
      <c r="O71" s="74" t="e">
        <f>IF(VLOOKUP($A71,'[1]2. Child Protection'!$B$8:$BG$226,'[1]2. Child Protection'!Y$1,FALSE)=#REF!,"",VLOOKUP($A71,'[1]2. Child Protection'!$B$8:$BG$226,'[1]2. Child Protection'!Y$1,FALSE))</f>
        <v>#REF!</v>
      </c>
      <c r="P71" s="74" t="e">
        <f>IF(VLOOKUP($A71,'[1]2. Child Protection'!$B$8:$BG$226,'[1]2. Child Protection'!Z$1,FALSE)=F71,"",VLOOKUP($A71,'[1]2. Child Protection'!$B$8:$BG$226,'[1]2. Child Protection'!Z$1,FALSE)-F71)</f>
        <v>#VALUE!</v>
      </c>
      <c r="Q71" s="74" t="str">
        <f>IF(VLOOKUP($A71,'[1]2. Child Protection'!$B$8:$BG$226,'[1]2. Child Protection'!AA$1,FALSE)=G71,"",VLOOKUP($A71,'[1]2. Child Protection'!$B$8:$BG$226,'[1]2. Child Protection'!AA$1,FALSE))</f>
        <v/>
      </c>
      <c r="R71" s="61" t="str">
        <f>IF(VLOOKUP($A71,'[1]2. Child Protection'!$B$8:$BG$226,'[1]2. Child Protection'!AB$1,FALSE)=H71,"",VLOOKUP($A71,'[1]2. Child Protection'!$B$8:$BG$226,'[1]2. Child Protection'!AB$1,FALSE))</f>
        <v>MICS 2014</v>
      </c>
    </row>
    <row r="72" spans="1:18" x14ac:dyDescent="0.3">
      <c r="A72" s="61" t="s">
        <v>111</v>
      </c>
      <c r="B72" s="61" t="s">
        <v>395</v>
      </c>
      <c r="C72" s="74" t="s">
        <v>12</v>
      </c>
      <c r="D72" s="61" t="s">
        <v>12</v>
      </c>
      <c r="E72" s="69" t="s">
        <v>12</v>
      </c>
      <c r="F72" s="71" t="s">
        <v>12</v>
      </c>
      <c r="G72" s="72" t="s">
        <v>12</v>
      </c>
      <c r="H72" s="73" t="s">
        <v>12</v>
      </c>
      <c r="J72" s="61" t="e">
        <f>IF(VLOOKUP($A72,'[1]2. Child Protection'!$B$8:$BG$226,'[1]2. Child Protection'!T$1,FALSE)=C72,"",VLOOKUP($A72,'[1]2. Child Protection'!$B$8:$BG$226,'[1]2. Child Protection'!T$1,FALSE)-C72)</f>
        <v>#VALUE!</v>
      </c>
      <c r="K72" s="61" t="str">
        <f>IF(VLOOKUP($A72,'[1]2. Child Protection'!$B$8:$BG$226,'[1]2. Child Protection'!U$1,FALSE)=D72,"",VLOOKUP($A72,'[1]2. Child Protection'!$B$8:$BG$226,'[1]2. Child Protection'!U$1,FALSE))</f>
        <v/>
      </c>
      <c r="L72" s="74" t="e">
        <f>IF(VLOOKUP($A72,'[1]2. Child Protection'!$B$8:$BG$226,'[1]2. Child Protection'!V$1,FALSE)=#REF!,"",VLOOKUP($A72,'[1]2. Child Protection'!$B$8:$BG$226,'[1]2. Child Protection'!V$1,FALSE)-#REF!)</f>
        <v>#REF!</v>
      </c>
      <c r="M72" s="74" t="e">
        <f>IF(VLOOKUP($A72,'[1]2. Child Protection'!$B$8:$BG$226,'[1]2. Child Protection'!W$1,FALSE)=#REF!,"",VLOOKUP($A72,'[1]2. Child Protection'!$B$8:$BG$226,'[1]2. Child Protection'!W$1,FALSE))</f>
        <v>#REF!</v>
      </c>
      <c r="N72" s="74" t="e">
        <f>IF(VLOOKUP($A72,'[1]2. Child Protection'!$B$8:$BG$226,'[1]2. Child Protection'!X$1,FALSE)=E72,"",VLOOKUP($A72,'[1]2. Child Protection'!$B$8:$BG$226,'[1]2. Child Protection'!X$1,FALSE)-E72)</f>
        <v>#VALUE!</v>
      </c>
      <c r="O72" s="74" t="e">
        <f>IF(VLOOKUP($A72,'[1]2. Child Protection'!$B$8:$BG$226,'[1]2. Child Protection'!Y$1,FALSE)=#REF!,"",VLOOKUP($A72,'[1]2. Child Protection'!$B$8:$BG$226,'[1]2. Child Protection'!Y$1,FALSE))</f>
        <v>#REF!</v>
      </c>
      <c r="P72" s="74" t="e">
        <f>IF(VLOOKUP($A72,'[1]2. Child Protection'!$B$8:$BG$226,'[1]2. Child Protection'!Z$1,FALSE)=F72,"",VLOOKUP($A72,'[1]2. Child Protection'!$B$8:$BG$226,'[1]2. Child Protection'!Z$1,FALSE)-F72)</f>
        <v>#VALUE!</v>
      </c>
      <c r="Q72" s="74" t="str">
        <f>IF(VLOOKUP($A72,'[1]2. Child Protection'!$B$8:$BG$226,'[1]2. Child Protection'!AA$1,FALSE)=G72,"",VLOOKUP($A72,'[1]2. Child Protection'!$B$8:$BG$226,'[1]2. Child Protection'!AA$1,FALSE))</f>
        <v/>
      </c>
      <c r="R72" s="61" t="str">
        <f>IF(VLOOKUP($A72,'[1]2. Child Protection'!$B$8:$BG$226,'[1]2. Child Protection'!AB$1,FALSE)=H72,"",VLOOKUP($A72,'[1]2. Child Protection'!$B$8:$BG$226,'[1]2. Child Protection'!AB$1,FALSE))</f>
        <v>DHS 2016</v>
      </c>
    </row>
    <row r="73" spans="1:18" x14ac:dyDescent="0.3">
      <c r="A73" s="61" t="s">
        <v>125</v>
      </c>
      <c r="B73" s="61" t="s">
        <v>396</v>
      </c>
      <c r="C73" s="96" t="s">
        <v>12</v>
      </c>
      <c r="D73" s="61" t="s">
        <v>12</v>
      </c>
      <c r="E73" s="69" t="s">
        <v>12</v>
      </c>
      <c r="F73" s="71" t="s">
        <v>12</v>
      </c>
      <c r="G73" s="72" t="s">
        <v>12</v>
      </c>
      <c r="H73" s="73" t="s">
        <v>12</v>
      </c>
      <c r="J73" s="61" t="e">
        <f>IF(VLOOKUP($A73,'[1]2. Child Protection'!$B$8:$BG$226,'[1]2. Child Protection'!T$1,FALSE)=C73,"",VLOOKUP($A73,'[1]2. Child Protection'!$B$8:$BG$226,'[1]2. Child Protection'!T$1,FALSE)-C73)</f>
        <v>#VALUE!</v>
      </c>
      <c r="K73" s="61" t="str">
        <f>IF(VLOOKUP($A73,'[1]2. Child Protection'!$B$8:$BG$226,'[1]2. Child Protection'!U$1,FALSE)=D73,"",VLOOKUP($A73,'[1]2. Child Protection'!$B$8:$BG$226,'[1]2. Child Protection'!U$1,FALSE))</f>
        <v/>
      </c>
      <c r="L73" s="74" t="e">
        <f>IF(VLOOKUP($A73,'[1]2. Child Protection'!$B$8:$BG$226,'[1]2. Child Protection'!V$1,FALSE)=#REF!,"",VLOOKUP($A73,'[1]2. Child Protection'!$B$8:$BG$226,'[1]2. Child Protection'!V$1,FALSE)-#REF!)</f>
        <v>#REF!</v>
      </c>
      <c r="M73" s="74" t="e">
        <f>IF(VLOOKUP($A73,'[1]2. Child Protection'!$B$8:$BG$226,'[1]2. Child Protection'!W$1,FALSE)=#REF!,"",VLOOKUP($A73,'[1]2. Child Protection'!$B$8:$BG$226,'[1]2. Child Protection'!W$1,FALSE))</f>
        <v>#REF!</v>
      </c>
      <c r="N73" s="74" t="e">
        <f>IF(VLOOKUP($A73,'[1]2. Child Protection'!$B$8:$BG$226,'[1]2. Child Protection'!X$1,FALSE)=E73,"",VLOOKUP($A73,'[1]2. Child Protection'!$B$8:$BG$226,'[1]2. Child Protection'!X$1,FALSE)-E73)</f>
        <v>#VALUE!</v>
      </c>
      <c r="O73" s="74" t="e">
        <f>IF(VLOOKUP($A73,'[1]2. Child Protection'!$B$8:$BG$226,'[1]2. Child Protection'!Y$1,FALSE)=#REF!,"",VLOOKUP($A73,'[1]2. Child Protection'!$B$8:$BG$226,'[1]2. Child Protection'!Y$1,FALSE))</f>
        <v>#REF!</v>
      </c>
      <c r="P73" s="74" t="e">
        <f>IF(VLOOKUP($A73,'[1]2. Child Protection'!$B$8:$BG$226,'[1]2. Child Protection'!Z$1,FALSE)=F73,"",VLOOKUP($A73,'[1]2. Child Protection'!$B$8:$BG$226,'[1]2. Child Protection'!Z$1,FALSE)-F73)</f>
        <v>#VALUE!</v>
      </c>
      <c r="Q73" s="74" t="str">
        <f>IF(VLOOKUP($A73,'[1]2. Child Protection'!$B$8:$BG$226,'[1]2. Child Protection'!AA$1,FALSE)=G73,"",VLOOKUP($A73,'[1]2. Child Protection'!$B$8:$BG$226,'[1]2. Child Protection'!AA$1,FALSE))</f>
        <v/>
      </c>
      <c r="R73" s="61" t="str">
        <f>IF(VLOOKUP($A73,'[1]2. Child Protection'!$B$8:$BG$226,'[1]2. Child Protection'!AB$1,FALSE)=H73,"",VLOOKUP($A73,'[1]2. Child Protection'!$B$8:$BG$226,'[1]2. Child Protection'!AB$1,FALSE))</f>
        <v>MICS 2021 Preliminary report</v>
      </c>
    </row>
    <row r="74" spans="1:18" x14ac:dyDescent="0.3">
      <c r="A74" s="61" t="s">
        <v>113</v>
      </c>
      <c r="B74" s="61" t="s">
        <v>397</v>
      </c>
      <c r="C74" s="96">
        <v>41.414210179953258</v>
      </c>
      <c r="D74" s="61" t="s">
        <v>12</v>
      </c>
      <c r="E74" s="69">
        <v>2019</v>
      </c>
      <c r="F74" s="69" t="s">
        <v>564</v>
      </c>
      <c r="G74" s="70"/>
      <c r="H74" s="73" t="s">
        <v>562</v>
      </c>
      <c r="J74" s="61" t="e">
        <f>IF(VLOOKUP($A74,'[1]2. Child Protection'!$B$8:$BG$226,'[1]2. Child Protection'!T$1,FALSE)=C74,"",VLOOKUP($A74,'[1]2. Child Protection'!$B$8:$BG$226,'[1]2. Child Protection'!T$1,FALSE)-C74)</f>
        <v>#VALUE!</v>
      </c>
      <c r="K74" s="61" t="str">
        <f>IF(VLOOKUP($A74,'[1]2. Child Protection'!$B$8:$BG$226,'[1]2. Child Protection'!U$1,FALSE)=D74,"",VLOOKUP($A74,'[1]2. Child Protection'!$B$8:$BG$226,'[1]2. Child Protection'!U$1,FALSE))</f>
        <v/>
      </c>
      <c r="L74" s="74" t="e">
        <f>IF(VLOOKUP($A74,'[1]2. Child Protection'!$B$8:$BG$226,'[1]2. Child Protection'!V$1,FALSE)=#REF!,"",VLOOKUP($A74,'[1]2. Child Protection'!$B$8:$BG$226,'[1]2. Child Protection'!V$1,FALSE)-#REF!)</f>
        <v>#REF!</v>
      </c>
      <c r="M74" s="74" t="e">
        <f>IF(VLOOKUP($A74,'[1]2. Child Protection'!$B$8:$BG$226,'[1]2. Child Protection'!W$1,FALSE)=#REF!,"",VLOOKUP($A74,'[1]2. Child Protection'!$B$8:$BG$226,'[1]2. Child Protection'!W$1,FALSE))</f>
        <v>#REF!</v>
      </c>
      <c r="N74" s="74">
        <f>IF(VLOOKUP($A74,'[1]2. Child Protection'!$B$8:$BG$226,'[1]2. Child Protection'!X$1,FALSE)=E74,"",VLOOKUP($A74,'[1]2. Child Protection'!$B$8:$BG$226,'[1]2. Child Protection'!X$1,FALSE)-E74)</f>
        <v>-1919</v>
      </c>
      <c r="O74" s="74" t="e">
        <f>IF(VLOOKUP($A74,'[1]2. Child Protection'!$B$8:$BG$226,'[1]2. Child Protection'!Y$1,FALSE)=#REF!,"",VLOOKUP($A74,'[1]2. Child Protection'!$B$8:$BG$226,'[1]2. Child Protection'!Y$1,FALSE))</f>
        <v>#REF!</v>
      </c>
      <c r="P74" s="74" t="e">
        <f>IF(VLOOKUP($A74,'[1]2. Child Protection'!$B$8:$BG$226,'[1]2. Child Protection'!Z$1,FALSE)=F74,"",VLOOKUP($A74,'[1]2. Child Protection'!$B$8:$BG$226,'[1]2. Child Protection'!Z$1,FALSE)-F74)</f>
        <v>#VALUE!</v>
      </c>
      <c r="Q74" s="74" t="str">
        <f>IF(VLOOKUP($A74,'[1]2. Child Protection'!$B$8:$BG$226,'[1]2. Child Protection'!AA$1,FALSE)=G74,"",VLOOKUP($A74,'[1]2. Child Protection'!$B$8:$BG$226,'[1]2. Child Protection'!AA$1,FALSE))</f>
        <v>v</v>
      </c>
      <c r="R74" s="61" t="str">
        <f>IF(VLOOKUP($A74,'[1]2. Child Protection'!$B$8:$BG$226,'[1]2. Child Protection'!AB$1,FALSE)=H74,"",VLOOKUP($A74,'[1]2. Child Protection'!$B$8:$BG$226,'[1]2. Child Protection'!AB$1,FALSE))</f>
        <v>UNSD Population and Vital Statistics Report, January 2021, latest update on 4 Jan 2022</v>
      </c>
    </row>
    <row r="75" spans="1:18" x14ac:dyDescent="0.3">
      <c r="A75" s="61" t="s">
        <v>114</v>
      </c>
      <c r="B75" s="61" t="s">
        <v>398</v>
      </c>
      <c r="C75" s="96">
        <v>20.440295143624855</v>
      </c>
      <c r="D75" s="61" t="s">
        <v>12</v>
      </c>
      <c r="E75" s="69">
        <v>2019</v>
      </c>
      <c r="F75" s="69" t="s">
        <v>551</v>
      </c>
      <c r="G75" s="70"/>
      <c r="H75" s="73" t="s">
        <v>562</v>
      </c>
      <c r="J75" s="61" t="e">
        <f>IF(VLOOKUP($A75,'[1]2. Child Protection'!$B$8:$BG$226,'[1]2. Child Protection'!T$1,FALSE)=C75,"",VLOOKUP($A75,'[1]2. Child Protection'!$B$8:$BG$226,'[1]2. Child Protection'!T$1,FALSE)-C75)</f>
        <v>#VALUE!</v>
      </c>
      <c r="K75" s="61" t="str">
        <f>IF(VLOOKUP($A75,'[1]2. Child Protection'!$B$8:$BG$226,'[1]2. Child Protection'!U$1,FALSE)=D75,"",VLOOKUP($A75,'[1]2. Child Protection'!$B$8:$BG$226,'[1]2. Child Protection'!U$1,FALSE))</f>
        <v/>
      </c>
      <c r="L75" s="74" t="e">
        <f>IF(VLOOKUP($A75,'[1]2. Child Protection'!$B$8:$BG$226,'[1]2. Child Protection'!V$1,FALSE)=#REF!,"",VLOOKUP($A75,'[1]2. Child Protection'!$B$8:$BG$226,'[1]2. Child Protection'!V$1,FALSE)-#REF!)</f>
        <v>#REF!</v>
      </c>
      <c r="M75" s="74" t="e">
        <f>IF(VLOOKUP($A75,'[1]2. Child Protection'!$B$8:$BG$226,'[1]2. Child Protection'!W$1,FALSE)=#REF!,"",VLOOKUP($A75,'[1]2. Child Protection'!$B$8:$BG$226,'[1]2. Child Protection'!W$1,FALSE))</f>
        <v>#REF!</v>
      </c>
      <c r="N75" s="74">
        <f>IF(VLOOKUP($A75,'[1]2. Child Protection'!$B$8:$BG$226,'[1]2. Child Protection'!X$1,FALSE)=E75,"",VLOOKUP($A75,'[1]2. Child Protection'!$B$8:$BG$226,'[1]2. Child Protection'!X$1,FALSE)-E75)</f>
        <v>-1919</v>
      </c>
      <c r="O75" s="74" t="e">
        <f>IF(VLOOKUP($A75,'[1]2. Child Protection'!$B$8:$BG$226,'[1]2. Child Protection'!Y$1,FALSE)=#REF!,"",VLOOKUP($A75,'[1]2. Child Protection'!$B$8:$BG$226,'[1]2. Child Protection'!Y$1,FALSE))</f>
        <v>#REF!</v>
      </c>
      <c r="P75" s="74" t="e">
        <f>IF(VLOOKUP($A75,'[1]2. Child Protection'!$B$8:$BG$226,'[1]2. Child Protection'!Z$1,FALSE)=F75,"",VLOOKUP($A75,'[1]2. Child Protection'!$B$8:$BG$226,'[1]2. Child Protection'!Z$1,FALSE)-F75)</f>
        <v>#VALUE!</v>
      </c>
      <c r="Q75" s="74" t="str">
        <f>IF(VLOOKUP($A75,'[1]2. Child Protection'!$B$8:$BG$226,'[1]2. Child Protection'!AA$1,FALSE)=G75,"",VLOOKUP($A75,'[1]2. Child Protection'!$B$8:$BG$226,'[1]2. Child Protection'!AA$1,FALSE))</f>
        <v>v</v>
      </c>
      <c r="R75" s="61" t="str">
        <f>IF(VLOOKUP($A75,'[1]2. Child Protection'!$B$8:$BG$226,'[1]2. Child Protection'!AB$1,FALSE)=H75,"",VLOOKUP($A75,'[1]2. Child Protection'!$B$8:$BG$226,'[1]2. Child Protection'!AB$1,FALSE))</f>
        <v>UNSD Population and Vital Statistics Report, January 2021, latest update on 4 Jan 2022</v>
      </c>
    </row>
    <row r="76" spans="1:18" x14ac:dyDescent="0.3">
      <c r="A76" s="61" t="s">
        <v>115</v>
      </c>
      <c r="B76" s="61" t="s">
        <v>399</v>
      </c>
      <c r="C76" s="74">
        <v>1372.7821615528342</v>
      </c>
      <c r="D76" s="61" t="s">
        <v>12</v>
      </c>
      <c r="E76" s="69">
        <v>2018</v>
      </c>
      <c r="F76" s="71" t="s">
        <v>551</v>
      </c>
      <c r="G76" s="72"/>
      <c r="H76" s="73" t="s">
        <v>606</v>
      </c>
      <c r="J76" s="61">
        <f>IF(VLOOKUP($A76,'[1]2. Child Protection'!$B$8:$BG$226,'[1]2. Child Protection'!T$1,FALSE)=C76,"",VLOOKUP($A76,'[1]2. Child Protection'!$B$8:$BG$226,'[1]2. Child Protection'!T$1,FALSE)-C76)</f>
        <v>-1284.7821615528342</v>
      </c>
      <c r="K76" s="61" t="str">
        <f>IF(VLOOKUP($A76,'[1]2. Child Protection'!$B$8:$BG$226,'[1]2. Child Protection'!U$1,FALSE)=D76,"",VLOOKUP($A76,'[1]2. Child Protection'!$B$8:$BG$226,'[1]2. Child Protection'!U$1,FALSE))</f>
        <v/>
      </c>
      <c r="L76" s="74" t="e">
        <f>IF(VLOOKUP($A76,'[1]2. Child Protection'!$B$8:$BG$226,'[1]2. Child Protection'!V$1,FALSE)=#REF!,"",VLOOKUP($A76,'[1]2. Child Protection'!$B$8:$BG$226,'[1]2. Child Protection'!V$1,FALSE)-#REF!)</f>
        <v>#REF!</v>
      </c>
      <c r="M76" s="74" t="e">
        <f>IF(VLOOKUP($A76,'[1]2. Child Protection'!$B$8:$BG$226,'[1]2. Child Protection'!W$1,FALSE)=#REF!,"",VLOOKUP($A76,'[1]2. Child Protection'!$B$8:$BG$226,'[1]2. Child Protection'!W$1,FALSE))</f>
        <v>#REF!</v>
      </c>
      <c r="N76" s="74">
        <f>IF(VLOOKUP($A76,'[1]2. Child Protection'!$B$8:$BG$226,'[1]2. Child Protection'!X$1,FALSE)=E76,"",VLOOKUP($A76,'[1]2. Child Protection'!$B$8:$BG$226,'[1]2. Child Protection'!X$1,FALSE)-E76)</f>
        <v>-1927</v>
      </c>
      <c r="O76" s="74" t="e">
        <f>IF(VLOOKUP($A76,'[1]2. Child Protection'!$B$8:$BG$226,'[1]2. Child Protection'!Y$1,FALSE)=#REF!,"",VLOOKUP($A76,'[1]2. Child Protection'!$B$8:$BG$226,'[1]2. Child Protection'!Y$1,FALSE))</f>
        <v>#REF!</v>
      </c>
      <c r="P76" s="74" t="e">
        <f>IF(VLOOKUP($A76,'[1]2. Child Protection'!$B$8:$BG$226,'[1]2. Child Protection'!Z$1,FALSE)=F76,"",VLOOKUP($A76,'[1]2. Child Protection'!$B$8:$BG$226,'[1]2. Child Protection'!Z$1,FALSE)-F76)</f>
        <v>#VALUE!</v>
      </c>
      <c r="Q76" s="74" t="str">
        <f>IF(VLOOKUP($A76,'[1]2. Child Protection'!$B$8:$BG$226,'[1]2. Child Protection'!AA$1,FALSE)=G76,"",VLOOKUP($A76,'[1]2. Child Protection'!$B$8:$BG$226,'[1]2. Child Protection'!AA$1,FALSE))</f>
        <v/>
      </c>
      <c r="R76" s="61" t="str">
        <f>IF(VLOOKUP($A76,'[1]2. Child Protection'!$B$8:$BG$226,'[1]2. Child Protection'!AB$1,FALSE)=H76,"",VLOOKUP($A76,'[1]2. Child Protection'!$B$8:$BG$226,'[1]2. Child Protection'!AB$1,FALSE))</f>
        <v>DHS 2012</v>
      </c>
    </row>
    <row r="77" spans="1:18" x14ac:dyDescent="0.3">
      <c r="A77" s="61" t="s">
        <v>116</v>
      </c>
      <c r="B77" s="61" t="s">
        <v>400</v>
      </c>
      <c r="C77" s="74">
        <v>4.421452889419462</v>
      </c>
      <c r="D77" s="61" t="s">
        <v>12</v>
      </c>
      <c r="E77" s="69">
        <v>2020</v>
      </c>
      <c r="F77" s="71" t="s">
        <v>564</v>
      </c>
      <c r="G77" s="72"/>
      <c r="H77" s="73" t="s">
        <v>607</v>
      </c>
      <c r="J77" s="61">
        <f>IF(VLOOKUP($A77,'[1]2. Child Protection'!$B$8:$BG$226,'[1]2. Child Protection'!T$1,FALSE)=C77,"",VLOOKUP($A77,'[1]2. Child Protection'!$B$8:$BG$226,'[1]2. Child Protection'!T$1,FALSE)-C77)</f>
        <v>36.878547110580534</v>
      </c>
      <c r="K77" s="61" t="str">
        <f>IF(VLOOKUP($A77,'[1]2. Child Protection'!$B$8:$BG$226,'[1]2. Child Protection'!U$1,FALSE)=D77,"",VLOOKUP($A77,'[1]2. Child Protection'!$B$8:$BG$226,'[1]2. Child Protection'!U$1,FALSE))</f>
        <v/>
      </c>
      <c r="L77" s="74" t="e">
        <f>IF(VLOOKUP($A77,'[1]2. Child Protection'!$B$8:$BG$226,'[1]2. Child Protection'!V$1,FALSE)=#REF!,"",VLOOKUP($A77,'[1]2. Child Protection'!$B$8:$BG$226,'[1]2. Child Protection'!V$1,FALSE)-#REF!)</f>
        <v>#REF!</v>
      </c>
      <c r="M77" s="74" t="e">
        <f>IF(VLOOKUP($A77,'[1]2. Child Protection'!$B$8:$BG$226,'[1]2. Child Protection'!W$1,FALSE)=#REF!,"",VLOOKUP($A77,'[1]2. Child Protection'!$B$8:$BG$226,'[1]2. Child Protection'!W$1,FALSE))</f>
        <v>#REF!</v>
      </c>
      <c r="N77" s="74">
        <f>IF(VLOOKUP($A77,'[1]2. Child Protection'!$B$8:$BG$226,'[1]2. Child Protection'!X$1,FALSE)=E77,"",VLOOKUP($A77,'[1]2. Child Protection'!$B$8:$BG$226,'[1]2. Child Protection'!X$1,FALSE)-E77)</f>
        <v>-1959.7</v>
      </c>
      <c r="O77" s="74" t="e">
        <f>IF(VLOOKUP($A77,'[1]2. Child Protection'!$B$8:$BG$226,'[1]2. Child Protection'!Y$1,FALSE)=#REF!,"",VLOOKUP($A77,'[1]2. Child Protection'!$B$8:$BG$226,'[1]2. Child Protection'!Y$1,FALSE))</f>
        <v>#REF!</v>
      </c>
      <c r="P77" s="74" t="e">
        <f>IF(VLOOKUP($A77,'[1]2. Child Protection'!$B$8:$BG$226,'[1]2. Child Protection'!Z$1,FALSE)=F77,"",VLOOKUP($A77,'[1]2. Child Protection'!$B$8:$BG$226,'[1]2. Child Protection'!Z$1,FALSE)-F77)</f>
        <v>#VALUE!</v>
      </c>
      <c r="Q77" s="74" t="str">
        <f>IF(VLOOKUP($A77,'[1]2. Child Protection'!$B$8:$BG$226,'[1]2. Child Protection'!AA$1,FALSE)=G77,"",VLOOKUP($A77,'[1]2. Child Protection'!$B$8:$BG$226,'[1]2. Child Protection'!AA$1,FALSE))</f>
        <v/>
      </c>
      <c r="R77" s="61" t="str">
        <f>IF(VLOOKUP($A77,'[1]2. Child Protection'!$B$8:$BG$226,'[1]2. Child Protection'!AB$1,FALSE)=H77,"",VLOOKUP($A77,'[1]2. Child Protection'!$B$8:$BG$226,'[1]2. Child Protection'!AB$1,FALSE))</f>
        <v>DHS 2019-20</v>
      </c>
    </row>
    <row r="78" spans="1:18" x14ac:dyDescent="0.3">
      <c r="A78" s="61" t="s">
        <v>119</v>
      </c>
      <c r="B78" s="61" t="s">
        <v>401</v>
      </c>
      <c r="C78" s="74">
        <v>31.337787776024356</v>
      </c>
      <c r="D78" s="61" t="s">
        <v>12</v>
      </c>
      <c r="E78" s="69">
        <v>2020</v>
      </c>
      <c r="F78" s="71" t="s">
        <v>549</v>
      </c>
      <c r="G78" s="72"/>
      <c r="H78" s="73" t="s">
        <v>608</v>
      </c>
      <c r="J78" s="61">
        <f>IF(VLOOKUP($A78,'[1]2. Child Protection'!$B$8:$BG$226,'[1]2. Child Protection'!T$1,FALSE)=C78,"",VLOOKUP($A78,'[1]2. Child Protection'!$B$8:$BG$226,'[1]2. Child Protection'!T$1,FALSE)-C78)</f>
        <v>66.162212223975644</v>
      </c>
      <c r="K78" s="61" t="str">
        <f>IF(VLOOKUP($A78,'[1]2. Child Protection'!$B$8:$BG$226,'[1]2. Child Protection'!U$1,FALSE)=D78,"",VLOOKUP($A78,'[1]2. Child Protection'!$B$8:$BG$226,'[1]2. Child Protection'!U$1,FALSE))</f>
        <v/>
      </c>
      <c r="L78" s="74" t="e">
        <f>IF(VLOOKUP($A78,'[1]2. Child Protection'!$B$8:$BG$226,'[1]2. Child Protection'!V$1,FALSE)=#REF!,"",VLOOKUP($A78,'[1]2. Child Protection'!$B$8:$BG$226,'[1]2. Child Protection'!V$1,FALSE)-#REF!)</f>
        <v>#REF!</v>
      </c>
      <c r="M78" s="74" t="e">
        <f>IF(VLOOKUP($A78,'[1]2. Child Protection'!$B$8:$BG$226,'[1]2. Child Protection'!W$1,FALSE)=#REF!,"",VLOOKUP($A78,'[1]2. Child Protection'!$B$8:$BG$226,'[1]2. Child Protection'!W$1,FALSE))</f>
        <v>#REF!</v>
      </c>
      <c r="N78" s="74">
        <f>IF(VLOOKUP($A78,'[1]2. Child Protection'!$B$8:$BG$226,'[1]2. Child Protection'!X$1,FALSE)=E78,"",VLOOKUP($A78,'[1]2. Child Protection'!$B$8:$BG$226,'[1]2. Child Protection'!X$1,FALSE)-E78)</f>
        <v>-1921.5</v>
      </c>
      <c r="O78" s="74" t="e">
        <f>IF(VLOOKUP($A78,'[1]2. Child Protection'!$B$8:$BG$226,'[1]2. Child Protection'!Y$1,FALSE)=#REF!,"",VLOOKUP($A78,'[1]2. Child Protection'!$B$8:$BG$226,'[1]2. Child Protection'!Y$1,FALSE))</f>
        <v>#REF!</v>
      </c>
      <c r="P78" s="74" t="e">
        <f>IF(VLOOKUP($A78,'[1]2. Child Protection'!$B$8:$BG$226,'[1]2. Child Protection'!Z$1,FALSE)=F78,"",VLOOKUP($A78,'[1]2. Child Protection'!$B$8:$BG$226,'[1]2. Child Protection'!Z$1,FALSE)-F78)</f>
        <v>#VALUE!</v>
      </c>
      <c r="Q78" s="74" t="str">
        <f>IF(VLOOKUP($A78,'[1]2. Child Protection'!$B$8:$BG$226,'[1]2. Child Protection'!AA$1,FALSE)=G78,"",VLOOKUP($A78,'[1]2. Child Protection'!$B$8:$BG$226,'[1]2. Child Protection'!AA$1,FALSE))</f>
        <v/>
      </c>
      <c r="R78" s="61" t="str">
        <f>IF(VLOOKUP($A78,'[1]2. Child Protection'!$B$8:$BG$226,'[1]2. Child Protection'!AB$1,FALSE)=H78,"",VLOOKUP($A78,'[1]2. Child Protection'!$B$8:$BG$226,'[1]2. Child Protection'!AB$1,FALSE))</f>
        <v>WMS 2017</v>
      </c>
    </row>
    <row r="79" spans="1:18" x14ac:dyDescent="0.3">
      <c r="A79" s="61" t="s">
        <v>121</v>
      </c>
      <c r="B79" s="61" t="s">
        <v>402</v>
      </c>
      <c r="C79" s="96">
        <v>15.648658021840452</v>
      </c>
      <c r="D79" s="61" t="s">
        <v>12</v>
      </c>
      <c r="E79" s="69">
        <v>2013</v>
      </c>
      <c r="F79" s="71" t="s">
        <v>549</v>
      </c>
      <c r="G79" s="72"/>
      <c r="H79" s="73" t="s">
        <v>609</v>
      </c>
      <c r="J79" s="61" t="e">
        <f>IF(VLOOKUP($A79,'[1]2. Child Protection'!$B$8:$BG$226,'[1]2. Child Protection'!T$1,FALSE)=C79,"",VLOOKUP($A79,'[1]2. Child Protection'!$B$8:$BG$226,'[1]2. Child Protection'!T$1,FALSE)-C79)</f>
        <v>#VALUE!</v>
      </c>
      <c r="K79" s="61" t="str">
        <f>IF(VLOOKUP($A79,'[1]2. Child Protection'!$B$8:$BG$226,'[1]2. Child Protection'!U$1,FALSE)=D79,"",VLOOKUP($A79,'[1]2. Child Protection'!$B$8:$BG$226,'[1]2. Child Protection'!U$1,FALSE))</f>
        <v/>
      </c>
      <c r="L79" s="74" t="e">
        <f>IF(VLOOKUP($A79,'[1]2. Child Protection'!$B$8:$BG$226,'[1]2. Child Protection'!V$1,FALSE)=#REF!,"",VLOOKUP($A79,'[1]2. Child Protection'!$B$8:$BG$226,'[1]2. Child Protection'!V$1,FALSE)-#REF!)</f>
        <v>#REF!</v>
      </c>
      <c r="M79" s="74" t="e">
        <f>IF(VLOOKUP($A79,'[1]2. Child Protection'!$B$8:$BG$226,'[1]2. Child Protection'!W$1,FALSE)=#REF!,"",VLOOKUP($A79,'[1]2. Child Protection'!$B$8:$BG$226,'[1]2. Child Protection'!W$1,FALSE))</f>
        <v>#REF!</v>
      </c>
      <c r="N79" s="74">
        <f>IF(VLOOKUP($A79,'[1]2. Child Protection'!$B$8:$BG$226,'[1]2. Child Protection'!X$1,FALSE)=E79,"",VLOOKUP($A79,'[1]2. Child Protection'!$B$8:$BG$226,'[1]2. Child Protection'!X$1,FALSE)-E79)</f>
        <v>-1913</v>
      </c>
      <c r="O79" s="74" t="e">
        <f>IF(VLOOKUP($A79,'[1]2. Child Protection'!$B$8:$BG$226,'[1]2. Child Protection'!Y$1,FALSE)=#REF!,"",VLOOKUP($A79,'[1]2. Child Protection'!$B$8:$BG$226,'[1]2. Child Protection'!Y$1,FALSE))</f>
        <v>#REF!</v>
      </c>
      <c r="P79" s="74" t="e">
        <f>IF(VLOOKUP($A79,'[1]2. Child Protection'!$B$8:$BG$226,'[1]2. Child Protection'!Z$1,FALSE)=F79,"",VLOOKUP($A79,'[1]2. Child Protection'!$B$8:$BG$226,'[1]2. Child Protection'!Z$1,FALSE)-F79)</f>
        <v>#VALUE!</v>
      </c>
      <c r="Q79" s="74" t="str">
        <f>IF(VLOOKUP($A79,'[1]2. Child Protection'!$B$8:$BG$226,'[1]2. Child Protection'!AA$1,FALSE)=G79,"",VLOOKUP($A79,'[1]2. Child Protection'!$B$8:$BG$226,'[1]2. Child Protection'!AA$1,FALSE))</f>
        <v>v</v>
      </c>
      <c r="R79" s="61" t="str">
        <f>IF(VLOOKUP($A79,'[1]2. Child Protection'!$B$8:$BG$226,'[1]2. Child Protection'!AB$1,FALSE)=H79,"",VLOOKUP($A79,'[1]2. Child Protection'!$B$8:$BG$226,'[1]2. Child Protection'!AB$1,FALSE))</f>
        <v>Federal Statistical Office</v>
      </c>
    </row>
    <row r="80" spans="1:18" x14ac:dyDescent="0.3">
      <c r="A80" s="61" t="s">
        <v>123</v>
      </c>
      <c r="B80" s="61" t="s">
        <v>403</v>
      </c>
      <c r="C80" s="74">
        <v>4.8742460654988919</v>
      </c>
      <c r="D80" s="61" t="s">
        <v>12</v>
      </c>
      <c r="E80" s="69">
        <v>2017</v>
      </c>
      <c r="F80" s="71" t="s">
        <v>551</v>
      </c>
      <c r="G80" s="72"/>
      <c r="H80" s="73" t="s">
        <v>610</v>
      </c>
      <c r="J80" s="61">
        <f>IF(VLOOKUP($A80,'[1]2. Child Protection'!$B$8:$BG$226,'[1]2. Child Protection'!T$1,FALSE)=C80,"",VLOOKUP($A80,'[1]2. Child Protection'!$B$8:$BG$226,'[1]2. Child Protection'!T$1,FALSE)-C80)</f>
        <v>52.525753934501104</v>
      </c>
      <c r="K80" s="61" t="str">
        <f>IF(VLOOKUP($A80,'[1]2. Child Protection'!$B$8:$BG$226,'[1]2. Child Protection'!U$1,FALSE)=D80,"",VLOOKUP($A80,'[1]2. Child Protection'!$B$8:$BG$226,'[1]2. Child Protection'!U$1,FALSE))</f>
        <v/>
      </c>
      <c r="L80" s="74" t="e">
        <f>IF(VLOOKUP($A80,'[1]2. Child Protection'!$B$8:$BG$226,'[1]2. Child Protection'!V$1,FALSE)=#REF!,"",VLOOKUP($A80,'[1]2. Child Protection'!$B$8:$BG$226,'[1]2. Child Protection'!V$1,FALSE)-#REF!)</f>
        <v>#REF!</v>
      </c>
      <c r="M80" s="74" t="e">
        <f>IF(VLOOKUP($A80,'[1]2. Child Protection'!$B$8:$BG$226,'[1]2. Child Protection'!W$1,FALSE)=#REF!,"",VLOOKUP($A80,'[1]2. Child Protection'!$B$8:$BG$226,'[1]2. Child Protection'!W$1,FALSE))</f>
        <v>#REF!</v>
      </c>
      <c r="N80" s="74">
        <f>IF(VLOOKUP($A80,'[1]2. Child Protection'!$B$8:$BG$226,'[1]2. Child Protection'!X$1,FALSE)=E80,"",VLOOKUP($A80,'[1]2. Child Protection'!$B$8:$BG$226,'[1]2. Child Protection'!X$1,FALSE)-E80)</f>
        <v>-1945</v>
      </c>
      <c r="O80" s="74" t="e">
        <f>IF(VLOOKUP($A80,'[1]2. Child Protection'!$B$8:$BG$226,'[1]2. Child Protection'!Y$1,FALSE)=#REF!,"",VLOOKUP($A80,'[1]2. Child Protection'!$B$8:$BG$226,'[1]2. Child Protection'!Y$1,FALSE))</f>
        <v>#REF!</v>
      </c>
      <c r="P80" s="74" t="e">
        <f>IF(VLOOKUP($A80,'[1]2. Child Protection'!$B$8:$BG$226,'[1]2. Child Protection'!Z$1,FALSE)=F80,"",VLOOKUP($A80,'[1]2. Child Protection'!$B$8:$BG$226,'[1]2. Child Protection'!Z$1,FALSE)-F80)</f>
        <v>#VALUE!</v>
      </c>
      <c r="Q80" s="74" t="str">
        <f>IF(VLOOKUP($A80,'[1]2. Child Protection'!$B$8:$BG$226,'[1]2. Child Protection'!AA$1,FALSE)=G80,"",VLOOKUP($A80,'[1]2. Child Protection'!$B$8:$BG$226,'[1]2. Child Protection'!AA$1,FALSE))</f>
        <v/>
      </c>
      <c r="R80" s="61" t="str">
        <f>IF(VLOOKUP($A80,'[1]2. Child Protection'!$B$8:$BG$226,'[1]2. Child Protection'!AB$1,FALSE)=H80,"",VLOOKUP($A80,'[1]2. Child Protection'!$B$8:$BG$226,'[1]2. Child Protection'!AB$1,FALSE))</f>
        <v>MICS 2017-18</v>
      </c>
    </row>
    <row r="81" spans="1:18" x14ac:dyDescent="0.3">
      <c r="A81" s="61" t="s">
        <v>124</v>
      </c>
      <c r="B81" s="61" t="s">
        <v>404</v>
      </c>
      <c r="C81" s="96">
        <v>9.5281955185720406</v>
      </c>
      <c r="D81" s="61" t="s">
        <v>12</v>
      </c>
      <c r="E81" s="69">
        <v>2019</v>
      </c>
      <c r="F81" s="69" t="s">
        <v>564</v>
      </c>
      <c r="G81" s="70"/>
      <c r="H81" s="73" t="s">
        <v>562</v>
      </c>
      <c r="J81" s="61" t="e">
        <f>IF(VLOOKUP($A81,'[1]2. Child Protection'!$B$8:$BG$226,'[1]2. Child Protection'!T$1,FALSE)=C81,"",VLOOKUP($A81,'[1]2. Child Protection'!$B$8:$BG$226,'[1]2. Child Protection'!T$1,FALSE)-C81)</f>
        <v>#VALUE!</v>
      </c>
      <c r="K81" s="61" t="str">
        <f>IF(VLOOKUP($A81,'[1]2. Child Protection'!$B$8:$BG$226,'[1]2. Child Protection'!U$1,FALSE)=D81,"",VLOOKUP($A81,'[1]2. Child Protection'!$B$8:$BG$226,'[1]2. Child Protection'!U$1,FALSE))</f>
        <v/>
      </c>
      <c r="L81" s="74" t="e">
        <f>IF(VLOOKUP($A81,'[1]2. Child Protection'!$B$8:$BG$226,'[1]2. Child Protection'!V$1,FALSE)=#REF!,"",VLOOKUP($A81,'[1]2. Child Protection'!$B$8:$BG$226,'[1]2. Child Protection'!V$1,FALSE)-#REF!)</f>
        <v>#REF!</v>
      </c>
      <c r="M81" s="74" t="e">
        <f>IF(VLOOKUP($A81,'[1]2. Child Protection'!$B$8:$BG$226,'[1]2. Child Protection'!W$1,FALSE)=#REF!,"",VLOOKUP($A81,'[1]2. Child Protection'!$B$8:$BG$226,'[1]2. Child Protection'!W$1,FALSE))</f>
        <v>#REF!</v>
      </c>
      <c r="N81" s="74">
        <f>IF(VLOOKUP($A81,'[1]2. Child Protection'!$B$8:$BG$226,'[1]2. Child Protection'!X$1,FALSE)=E81,"",VLOOKUP($A81,'[1]2. Child Protection'!$B$8:$BG$226,'[1]2. Child Protection'!X$1,FALSE)-E81)</f>
        <v>-1919</v>
      </c>
      <c r="O81" s="74" t="e">
        <f>IF(VLOOKUP($A81,'[1]2. Child Protection'!$B$8:$BG$226,'[1]2. Child Protection'!Y$1,FALSE)=#REF!,"",VLOOKUP($A81,'[1]2. Child Protection'!$B$8:$BG$226,'[1]2. Child Protection'!Y$1,FALSE))</f>
        <v>#REF!</v>
      </c>
      <c r="P81" s="74" t="e">
        <f>IF(VLOOKUP($A81,'[1]2. Child Protection'!$B$8:$BG$226,'[1]2. Child Protection'!Z$1,FALSE)=F81,"",VLOOKUP($A81,'[1]2. Child Protection'!$B$8:$BG$226,'[1]2. Child Protection'!Z$1,FALSE)-F81)</f>
        <v>#VALUE!</v>
      </c>
      <c r="Q81" s="74" t="str">
        <f>IF(VLOOKUP($A81,'[1]2. Child Protection'!$B$8:$BG$226,'[1]2. Child Protection'!AA$1,FALSE)=G81,"",VLOOKUP($A81,'[1]2. Child Protection'!$B$8:$BG$226,'[1]2. Child Protection'!AA$1,FALSE))</f>
        <v>v</v>
      </c>
      <c r="R81" s="61" t="str">
        <f>IF(VLOOKUP($A81,'[1]2. Child Protection'!$B$8:$BG$226,'[1]2. Child Protection'!AB$1,FALSE)=H81,"",VLOOKUP($A81,'[1]2. Child Protection'!$B$8:$BG$226,'[1]2. Child Protection'!AB$1,FALSE))</f>
        <v>UNSD Population and Vital Statistics Report, January 2021, latest update on 4 Jan 2022</v>
      </c>
    </row>
    <row r="82" spans="1:18" x14ac:dyDescent="0.3">
      <c r="A82" s="61" t="s">
        <v>138</v>
      </c>
      <c r="B82" s="61" t="s">
        <v>405</v>
      </c>
      <c r="C82" s="96">
        <v>264.60411154081009</v>
      </c>
      <c r="D82" s="61" t="s">
        <v>12</v>
      </c>
      <c r="E82" s="69">
        <v>2021</v>
      </c>
      <c r="F82" s="71" t="s">
        <v>553</v>
      </c>
      <c r="G82" s="72"/>
      <c r="H82" s="73" t="s">
        <v>611</v>
      </c>
      <c r="J82" s="61" t="e">
        <f>IF(VLOOKUP($A82,'[1]2. Child Protection'!$B$8:$BG$226,'[1]2. Child Protection'!T$1,FALSE)=C82,"",VLOOKUP($A82,'[1]2. Child Protection'!$B$8:$BG$226,'[1]2. Child Protection'!T$1,FALSE)-C82)</f>
        <v>#VALUE!</v>
      </c>
      <c r="K82" s="61" t="str">
        <f>IF(VLOOKUP($A82,'[1]2. Child Protection'!$B$8:$BG$226,'[1]2. Child Protection'!U$1,FALSE)=D82,"",VLOOKUP($A82,'[1]2. Child Protection'!$B$8:$BG$226,'[1]2. Child Protection'!U$1,FALSE))</f>
        <v/>
      </c>
      <c r="L82" s="74" t="e">
        <f>IF(VLOOKUP($A82,'[1]2. Child Protection'!$B$8:$BG$226,'[1]2. Child Protection'!V$1,FALSE)=#REF!,"",VLOOKUP($A82,'[1]2. Child Protection'!$B$8:$BG$226,'[1]2. Child Protection'!V$1,FALSE)-#REF!)</f>
        <v>#REF!</v>
      </c>
      <c r="M82" s="74" t="e">
        <f>IF(VLOOKUP($A82,'[1]2. Child Protection'!$B$8:$BG$226,'[1]2. Child Protection'!W$1,FALSE)=#REF!,"",VLOOKUP($A82,'[1]2. Child Protection'!$B$8:$BG$226,'[1]2. Child Protection'!W$1,FALSE))</f>
        <v>#REF!</v>
      </c>
      <c r="N82" s="74" t="e">
        <f>IF(VLOOKUP($A82,'[1]2. Child Protection'!$B$8:$BG$226,'[1]2. Child Protection'!X$1,FALSE)=E82,"",VLOOKUP($A82,'[1]2. Child Protection'!$B$8:$BG$226,'[1]2. Child Protection'!X$1,FALSE)-E82)</f>
        <v>#VALUE!</v>
      </c>
      <c r="O82" s="74" t="e">
        <f>IF(VLOOKUP($A82,'[1]2. Child Protection'!$B$8:$BG$226,'[1]2. Child Protection'!Y$1,FALSE)=#REF!,"",VLOOKUP($A82,'[1]2. Child Protection'!$B$8:$BG$226,'[1]2. Child Protection'!Y$1,FALSE))</f>
        <v>#REF!</v>
      </c>
      <c r="P82" s="74" t="e">
        <f>IF(VLOOKUP($A82,'[1]2. Child Protection'!$B$8:$BG$226,'[1]2. Child Protection'!Z$1,FALSE)=F82,"",VLOOKUP($A82,'[1]2. Child Protection'!$B$8:$BG$226,'[1]2. Child Protection'!Z$1,FALSE)-F82)</f>
        <v>#VALUE!</v>
      </c>
      <c r="Q82" s="74" t="str">
        <f>IF(VLOOKUP($A82,'[1]2. Child Protection'!$B$8:$BG$226,'[1]2. Child Protection'!AA$1,FALSE)=G82,"",VLOOKUP($A82,'[1]2. Child Protection'!$B$8:$BG$226,'[1]2. Child Protection'!AA$1,FALSE))</f>
        <v/>
      </c>
      <c r="R82" s="61">
        <f>IF(VLOOKUP($A82,'[1]2. Child Protection'!$B$8:$BG$226,'[1]2. Child Protection'!AB$1,FALSE)=H82,"",VLOOKUP($A82,'[1]2. Child Protection'!$B$8:$BG$226,'[1]2. Child Protection'!AB$1,FALSE))</f>
        <v>0</v>
      </c>
    </row>
    <row r="83" spans="1:18" x14ac:dyDescent="0.3">
      <c r="A83" s="61" t="s">
        <v>126</v>
      </c>
      <c r="B83" s="61" t="s">
        <v>406</v>
      </c>
      <c r="C83" s="74">
        <v>251.29478574851561</v>
      </c>
      <c r="D83" s="61" t="s">
        <v>12</v>
      </c>
      <c r="E83" s="69">
        <v>2018</v>
      </c>
      <c r="F83" s="71" t="s">
        <v>551</v>
      </c>
      <c r="G83" s="72"/>
      <c r="H83" s="73" t="s">
        <v>612</v>
      </c>
      <c r="J83" s="61">
        <f>IF(VLOOKUP($A83,'[1]2. Child Protection'!$B$8:$BG$226,'[1]2. Child Protection'!T$1,FALSE)=C83,"",VLOOKUP($A83,'[1]2. Child Protection'!$B$8:$BG$226,'[1]2. Child Protection'!T$1,FALSE)-C83)</f>
        <v>-162.79478574851561</v>
      </c>
      <c r="K83" s="61" t="str">
        <f>IF(VLOOKUP($A83,'[1]2. Child Protection'!$B$8:$BG$226,'[1]2. Child Protection'!U$1,FALSE)=D83,"",VLOOKUP($A83,'[1]2. Child Protection'!$B$8:$BG$226,'[1]2. Child Protection'!U$1,FALSE))</f>
        <v>y</v>
      </c>
      <c r="L83" s="74" t="e">
        <f>IF(VLOOKUP($A83,'[1]2. Child Protection'!$B$8:$BG$226,'[1]2. Child Protection'!V$1,FALSE)=#REF!,"",VLOOKUP($A83,'[1]2. Child Protection'!$B$8:$BG$226,'[1]2. Child Protection'!V$1,FALSE)-#REF!)</f>
        <v>#REF!</v>
      </c>
      <c r="M83" s="74" t="e">
        <f>IF(VLOOKUP($A83,'[1]2. Child Protection'!$B$8:$BG$226,'[1]2. Child Protection'!W$1,FALSE)=#REF!,"",VLOOKUP($A83,'[1]2. Child Protection'!$B$8:$BG$226,'[1]2. Child Protection'!W$1,FALSE))</f>
        <v>#REF!</v>
      </c>
      <c r="N83" s="74" t="e">
        <f>IF(VLOOKUP($A83,'[1]2. Child Protection'!$B$8:$BG$226,'[1]2. Child Protection'!X$1,FALSE)=E83,"",VLOOKUP($A83,'[1]2. Child Protection'!$B$8:$BG$226,'[1]2. Child Protection'!X$1,FALSE)-E83)</f>
        <v>#VALUE!</v>
      </c>
      <c r="O83" s="74" t="e">
        <f>IF(VLOOKUP($A83,'[1]2. Child Protection'!$B$8:$BG$226,'[1]2. Child Protection'!Y$1,FALSE)=#REF!,"",VLOOKUP($A83,'[1]2. Child Protection'!$B$8:$BG$226,'[1]2. Child Protection'!Y$1,FALSE))</f>
        <v>#REF!</v>
      </c>
      <c r="P83" s="74" t="e">
        <f>IF(VLOOKUP($A83,'[1]2. Child Protection'!$B$8:$BG$226,'[1]2. Child Protection'!Z$1,FALSE)=F83,"",VLOOKUP($A83,'[1]2. Child Protection'!$B$8:$BG$226,'[1]2. Child Protection'!Z$1,FALSE)-F83)</f>
        <v>#VALUE!</v>
      </c>
      <c r="Q83" s="74" t="str">
        <f>IF(VLOOKUP($A83,'[1]2. Child Protection'!$B$8:$BG$226,'[1]2. Child Protection'!AA$1,FALSE)=G83,"",VLOOKUP($A83,'[1]2. Child Protection'!$B$8:$BG$226,'[1]2. Child Protection'!AA$1,FALSE))</f>
        <v/>
      </c>
      <c r="R83" s="61" t="str">
        <f>IF(VLOOKUP($A83,'[1]2. Child Protection'!$B$8:$BG$226,'[1]2. Child Protection'!AB$1,FALSE)=H83,"",VLOOKUP($A83,'[1]2. Child Protection'!$B$8:$BG$226,'[1]2. Child Protection'!AB$1,FALSE))</f>
        <v>ENSMI 2014-15</v>
      </c>
    </row>
    <row r="84" spans="1:18" x14ac:dyDescent="0.3">
      <c r="A84" s="61" t="s">
        <v>128</v>
      </c>
      <c r="B84" s="61" t="s">
        <v>407</v>
      </c>
      <c r="C84" s="74">
        <v>9.6367446577233036</v>
      </c>
      <c r="D84" s="61" t="s">
        <v>12</v>
      </c>
      <c r="E84" s="69">
        <v>2008</v>
      </c>
      <c r="F84" s="71" t="s">
        <v>554</v>
      </c>
      <c r="G84" s="72"/>
      <c r="H84" s="73" t="s">
        <v>552</v>
      </c>
      <c r="J84" s="61">
        <f>IF(VLOOKUP($A84,'[1]2. Child Protection'!$B$8:$BG$226,'[1]2. Child Protection'!T$1,FALSE)=C84,"",VLOOKUP($A84,'[1]2. Child Protection'!$B$8:$BG$226,'[1]2. Child Protection'!T$1,FALSE)-C84)</f>
        <v>47.563255342276697</v>
      </c>
      <c r="K84" s="61" t="str">
        <f>IF(VLOOKUP($A84,'[1]2. Child Protection'!$B$8:$BG$226,'[1]2. Child Protection'!U$1,FALSE)=D84,"",VLOOKUP($A84,'[1]2. Child Protection'!$B$8:$BG$226,'[1]2. Child Protection'!U$1,FALSE))</f>
        <v/>
      </c>
      <c r="L84" s="74" t="e">
        <f>IF(VLOOKUP($A84,'[1]2. Child Protection'!$B$8:$BG$226,'[1]2. Child Protection'!V$1,FALSE)=#REF!,"",VLOOKUP($A84,'[1]2. Child Protection'!$B$8:$BG$226,'[1]2. Child Protection'!V$1,FALSE)-#REF!)</f>
        <v>#REF!</v>
      </c>
      <c r="M84" s="74" t="e">
        <f>IF(VLOOKUP($A84,'[1]2. Child Protection'!$B$8:$BG$226,'[1]2. Child Protection'!W$1,FALSE)=#REF!,"",VLOOKUP($A84,'[1]2. Child Protection'!$B$8:$BG$226,'[1]2. Child Protection'!W$1,FALSE))</f>
        <v>#REF!</v>
      </c>
      <c r="N84" s="74">
        <f>IF(VLOOKUP($A84,'[1]2. Child Protection'!$B$8:$BG$226,'[1]2. Child Protection'!X$1,FALSE)=E84,"",VLOOKUP($A84,'[1]2. Child Protection'!$B$8:$BG$226,'[1]2. Child Protection'!X$1,FALSE)-E84)</f>
        <v>-1945.6</v>
      </c>
      <c r="O84" s="74" t="e">
        <f>IF(VLOOKUP($A84,'[1]2. Child Protection'!$B$8:$BG$226,'[1]2. Child Protection'!Y$1,FALSE)=#REF!,"",VLOOKUP($A84,'[1]2. Child Protection'!$B$8:$BG$226,'[1]2. Child Protection'!Y$1,FALSE))</f>
        <v>#REF!</v>
      </c>
      <c r="P84" s="74" t="e">
        <f>IF(VLOOKUP($A84,'[1]2. Child Protection'!$B$8:$BG$226,'[1]2. Child Protection'!Z$1,FALSE)=F84,"",VLOOKUP($A84,'[1]2. Child Protection'!$B$8:$BG$226,'[1]2. Child Protection'!Z$1,FALSE)-F84)</f>
        <v>#VALUE!</v>
      </c>
      <c r="Q84" s="74" t="str">
        <f>IF(VLOOKUP($A84,'[1]2. Child Protection'!$B$8:$BG$226,'[1]2. Child Protection'!AA$1,FALSE)=G84,"",VLOOKUP($A84,'[1]2. Child Protection'!$B$8:$BG$226,'[1]2. Child Protection'!AA$1,FALSE))</f>
        <v/>
      </c>
      <c r="R84" s="61" t="str">
        <f>IF(VLOOKUP($A84,'[1]2. Child Protection'!$B$8:$BG$226,'[1]2. Child Protection'!AB$1,FALSE)=H84,"",VLOOKUP($A84,'[1]2. Child Protection'!$B$8:$BG$226,'[1]2. Child Protection'!AB$1,FALSE))</f>
        <v>DHS 2018</v>
      </c>
    </row>
    <row r="85" spans="1:18" x14ac:dyDescent="0.3">
      <c r="A85" s="61" t="s">
        <v>129</v>
      </c>
      <c r="B85" s="61" t="s">
        <v>408</v>
      </c>
      <c r="C85" s="74">
        <v>0</v>
      </c>
      <c r="D85" s="61" t="s">
        <v>28</v>
      </c>
      <c r="E85" s="69">
        <v>2020</v>
      </c>
      <c r="F85" s="71" t="s">
        <v>564</v>
      </c>
      <c r="G85" s="72" t="s">
        <v>613</v>
      </c>
      <c r="H85" s="73" t="s">
        <v>614</v>
      </c>
      <c r="J85" s="61">
        <f>IF(VLOOKUP($A85,'[1]2. Child Protection'!$B$8:$BG$226,'[1]2. Child Protection'!T$1,FALSE)=C85,"",VLOOKUP($A85,'[1]2. Child Protection'!$B$8:$BG$226,'[1]2. Child Protection'!T$1,FALSE)-C85)</f>
        <v>35.9</v>
      </c>
      <c r="K85" s="61">
        <f>IF(VLOOKUP($A85,'[1]2. Child Protection'!$B$8:$BG$226,'[1]2. Child Protection'!U$1,FALSE)=D85,"",VLOOKUP($A85,'[1]2. Child Protection'!$B$8:$BG$226,'[1]2. Child Protection'!U$1,FALSE))</f>
        <v>0</v>
      </c>
      <c r="L85" s="74" t="e">
        <f>IF(VLOOKUP($A85,'[1]2. Child Protection'!$B$8:$BG$226,'[1]2. Child Protection'!V$1,FALSE)=#REF!,"",VLOOKUP($A85,'[1]2. Child Protection'!$B$8:$BG$226,'[1]2. Child Protection'!V$1,FALSE)-#REF!)</f>
        <v>#REF!</v>
      </c>
      <c r="M85" s="74" t="e">
        <f>IF(VLOOKUP($A85,'[1]2. Child Protection'!$B$8:$BG$226,'[1]2. Child Protection'!W$1,FALSE)=#REF!,"",VLOOKUP($A85,'[1]2. Child Protection'!$B$8:$BG$226,'[1]2. Child Protection'!W$1,FALSE))</f>
        <v>#REF!</v>
      </c>
      <c r="N85" s="74">
        <f>IF(VLOOKUP($A85,'[1]2. Child Protection'!$B$8:$BG$226,'[1]2. Child Protection'!X$1,FALSE)=E85,"",VLOOKUP($A85,'[1]2. Child Protection'!$B$8:$BG$226,'[1]2. Child Protection'!X$1,FALSE)-E85)</f>
        <v>-1972.9</v>
      </c>
      <c r="O85" s="74" t="e">
        <f>IF(VLOOKUP($A85,'[1]2. Child Protection'!$B$8:$BG$226,'[1]2. Child Protection'!Y$1,FALSE)=#REF!,"",VLOOKUP($A85,'[1]2. Child Protection'!$B$8:$BG$226,'[1]2. Child Protection'!Y$1,FALSE))</f>
        <v>#REF!</v>
      </c>
      <c r="P85" s="74" t="e">
        <f>IF(VLOOKUP($A85,'[1]2. Child Protection'!$B$8:$BG$226,'[1]2. Child Protection'!Z$1,FALSE)=F85,"",VLOOKUP($A85,'[1]2. Child Protection'!$B$8:$BG$226,'[1]2. Child Protection'!Z$1,FALSE)-F85)</f>
        <v>#VALUE!</v>
      </c>
      <c r="Q85" s="74">
        <f>IF(VLOOKUP($A85,'[1]2. Child Protection'!$B$8:$BG$226,'[1]2. Child Protection'!AA$1,FALSE)=G85,"",VLOOKUP($A85,'[1]2. Child Protection'!$B$8:$BG$226,'[1]2. Child Protection'!AA$1,FALSE))</f>
        <v>0</v>
      </c>
      <c r="R85" s="61" t="str">
        <f>IF(VLOOKUP($A85,'[1]2. Child Protection'!$B$8:$BG$226,'[1]2. Child Protection'!AB$1,FALSE)=H85,"",VLOOKUP($A85,'[1]2. Child Protection'!$B$8:$BG$226,'[1]2. Child Protection'!AB$1,FALSE))</f>
        <v>MICS 2018-19</v>
      </c>
    </row>
    <row r="86" spans="1:18" x14ac:dyDescent="0.3">
      <c r="A86" s="61" t="s">
        <v>130</v>
      </c>
      <c r="B86" s="61" t="s">
        <v>409</v>
      </c>
      <c r="C86" s="74">
        <v>18.028381823957147</v>
      </c>
      <c r="D86" s="61" t="s">
        <v>12</v>
      </c>
      <c r="E86" s="69">
        <v>2019</v>
      </c>
      <c r="F86" s="71" t="s">
        <v>554</v>
      </c>
      <c r="G86" s="72"/>
      <c r="H86" s="73" t="s">
        <v>615</v>
      </c>
      <c r="J86" s="61">
        <f>IF(VLOOKUP($A86,'[1]2. Child Protection'!$B$8:$BG$226,'[1]2. Child Protection'!T$1,FALSE)=C86,"",VLOOKUP($A86,'[1]2. Child Protection'!$B$8:$BG$226,'[1]2. Child Protection'!T$1,FALSE)-C86)</f>
        <v>49.871618176042858</v>
      </c>
      <c r="K86" s="61" t="str">
        <f>IF(VLOOKUP($A86,'[1]2. Child Protection'!$B$8:$BG$226,'[1]2. Child Protection'!U$1,FALSE)=D86,"",VLOOKUP($A86,'[1]2. Child Protection'!$B$8:$BG$226,'[1]2. Child Protection'!U$1,FALSE))</f>
        <v/>
      </c>
      <c r="L86" s="74" t="e">
        <f>IF(VLOOKUP($A86,'[1]2. Child Protection'!$B$8:$BG$226,'[1]2. Child Protection'!V$1,FALSE)=#REF!,"",VLOOKUP($A86,'[1]2. Child Protection'!$B$8:$BG$226,'[1]2. Child Protection'!V$1,FALSE)-#REF!)</f>
        <v>#REF!</v>
      </c>
      <c r="M86" s="74" t="e">
        <f>IF(VLOOKUP($A86,'[1]2. Child Protection'!$B$8:$BG$226,'[1]2. Child Protection'!W$1,FALSE)=#REF!,"",VLOOKUP($A86,'[1]2. Child Protection'!$B$8:$BG$226,'[1]2. Child Protection'!W$1,FALSE))</f>
        <v>#REF!</v>
      </c>
      <c r="N86" s="74">
        <f>IF(VLOOKUP($A86,'[1]2. Child Protection'!$B$8:$BG$226,'[1]2. Child Protection'!X$1,FALSE)=E86,"",VLOOKUP($A86,'[1]2. Child Protection'!$B$8:$BG$226,'[1]2. Child Protection'!X$1,FALSE)-E86)</f>
        <v>-1920.7</v>
      </c>
      <c r="O86" s="74" t="e">
        <f>IF(VLOOKUP($A86,'[1]2. Child Protection'!$B$8:$BG$226,'[1]2. Child Protection'!Y$1,FALSE)=#REF!,"",VLOOKUP($A86,'[1]2. Child Protection'!$B$8:$BG$226,'[1]2. Child Protection'!Y$1,FALSE))</f>
        <v>#REF!</v>
      </c>
      <c r="P86" s="74" t="e">
        <f>IF(VLOOKUP($A86,'[1]2. Child Protection'!$B$8:$BG$226,'[1]2. Child Protection'!Z$1,FALSE)=F86,"",VLOOKUP($A86,'[1]2. Child Protection'!$B$8:$BG$226,'[1]2. Child Protection'!Z$1,FALSE)-F86)</f>
        <v>#VALUE!</v>
      </c>
      <c r="Q86" s="74" t="str">
        <f>IF(VLOOKUP($A86,'[1]2. Child Protection'!$B$8:$BG$226,'[1]2. Child Protection'!AA$1,FALSE)=G86,"",VLOOKUP($A86,'[1]2. Child Protection'!$B$8:$BG$226,'[1]2. Child Protection'!AA$1,FALSE))</f>
        <v/>
      </c>
      <c r="R86" s="61" t="str">
        <f>IF(VLOOKUP($A86,'[1]2. Child Protection'!$B$8:$BG$226,'[1]2. Child Protection'!AB$1,FALSE)=H86,"",VLOOKUP($A86,'[1]2. Child Protection'!$B$8:$BG$226,'[1]2. Child Protection'!AB$1,FALSE))</f>
        <v>MICS 2019-20</v>
      </c>
    </row>
    <row r="87" spans="1:18" x14ac:dyDescent="0.3">
      <c r="A87" s="61" t="s">
        <v>131</v>
      </c>
      <c r="B87" s="61" t="s">
        <v>410</v>
      </c>
      <c r="C87" s="74">
        <v>19.821995066715534</v>
      </c>
      <c r="D87" s="61" t="s">
        <v>12</v>
      </c>
      <c r="E87" s="69">
        <v>2020</v>
      </c>
      <c r="F87" s="71" t="s">
        <v>551</v>
      </c>
      <c r="G87" s="72"/>
      <c r="H87" s="73" t="s">
        <v>616</v>
      </c>
      <c r="J87" s="61">
        <f>IF(VLOOKUP($A87,'[1]2. Child Protection'!$B$8:$BG$226,'[1]2. Child Protection'!T$1,FALSE)=C87,"",VLOOKUP($A87,'[1]2. Child Protection'!$B$8:$BG$226,'[1]2. Child Protection'!T$1,FALSE)-C87)</f>
        <v>37.378004933284473</v>
      </c>
      <c r="K87" s="61" t="str">
        <f>IF(VLOOKUP($A87,'[1]2. Child Protection'!$B$8:$BG$226,'[1]2. Child Protection'!U$1,FALSE)=D87,"",VLOOKUP($A87,'[1]2. Child Protection'!$B$8:$BG$226,'[1]2. Child Protection'!U$1,FALSE))</f>
        <v/>
      </c>
      <c r="L87" s="74" t="e">
        <f>IF(VLOOKUP($A87,'[1]2. Child Protection'!$B$8:$BG$226,'[1]2. Child Protection'!V$1,FALSE)=#REF!,"",VLOOKUP($A87,'[1]2. Child Protection'!$B$8:$BG$226,'[1]2. Child Protection'!V$1,FALSE)-#REF!)</f>
        <v>#REF!</v>
      </c>
      <c r="M87" s="74" t="e">
        <f>IF(VLOOKUP($A87,'[1]2. Child Protection'!$B$8:$BG$226,'[1]2. Child Protection'!W$1,FALSE)=#REF!,"",VLOOKUP($A87,'[1]2. Child Protection'!$B$8:$BG$226,'[1]2. Child Protection'!W$1,FALSE))</f>
        <v>#REF!</v>
      </c>
      <c r="N87" s="74">
        <f>IF(VLOOKUP($A87,'[1]2. Child Protection'!$B$8:$BG$226,'[1]2. Child Protection'!X$1,FALSE)=E87,"",VLOOKUP($A87,'[1]2. Child Protection'!$B$8:$BG$226,'[1]2. Child Protection'!X$1,FALSE)-E87)</f>
        <v>-1935.8</v>
      </c>
      <c r="O87" s="74" t="e">
        <f>IF(VLOOKUP($A87,'[1]2. Child Protection'!$B$8:$BG$226,'[1]2. Child Protection'!Y$1,FALSE)=#REF!,"",VLOOKUP($A87,'[1]2. Child Protection'!$B$8:$BG$226,'[1]2. Child Protection'!Y$1,FALSE))</f>
        <v>#REF!</v>
      </c>
      <c r="P87" s="74" t="e">
        <f>IF(VLOOKUP($A87,'[1]2. Child Protection'!$B$8:$BG$226,'[1]2. Child Protection'!Z$1,FALSE)=F87,"",VLOOKUP($A87,'[1]2. Child Protection'!$B$8:$BG$226,'[1]2. Child Protection'!Z$1,FALSE)-F87)</f>
        <v>#VALUE!</v>
      </c>
      <c r="Q87" s="74" t="str">
        <f>IF(VLOOKUP($A87,'[1]2. Child Protection'!$B$8:$BG$226,'[1]2. Child Protection'!AA$1,FALSE)=G87,"",VLOOKUP($A87,'[1]2. Child Protection'!$B$8:$BG$226,'[1]2. Child Protection'!AA$1,FALSE))</f>
        <v/>
      </c>
      <c r="R87" s="61" t="str">
        <f>IF(VLOOKUP($A87,'[1]2. Child Protection'!$B$8:$BG$226,'[1]2. Child Protection'!AB$1,FALSE)=H87,"",VLOOKUP($A87,'[1]2. Child Protection'!$B$8:$BG$226,'[1]2. Child Protection'!AB$1,FALSE))</f>
        <v>DHS 2016-17</v>
      </c>
    </row>
    <row r="88" spans="1:18" x14ac:dyDescent="0.3">
      <c r="A88" s="61" t="s">
        <v>147</v>
      </c>
      <c r="B88" s="61" t="s">
        <v>534</v>
      </c>
      <c r="C88" s="96" t="s">
        <v>12</v>
      </c>
      <c r="D88" s="61" t="s">
        <v>12</v>
      </c>
      <c r="E88" s="71" t="s">
        <v>12</v>
      </c>
      <c r="F88" s="71" t="s">
        <v>12</v>
      </c>
      <c r="G88" s="72" t="s">
        <v>12</v>
      </c>
      <c r="H88" s="73" t="s">
        <v>12</v>
      </c>
      <c r="J88" s="61" t="e">
        <f>IF(VLOOKUP($A88,'[1]2. Child Protection'!$B$8:$BG$226,'[1]2. Child Protection'!T$1,FALSE)=C88,"",VLOOKUP($A88,'[1]2. Child Protection'!$B$8:$BG$226,'[1]2. Child Protection'!T$1,FALSE)-C88)</f>
        <v>#VALUE!</v>
      </c>
      <c r="K88" s="61" t="str">
        <f>IF(VLOOKUP($A88,'[1]2. Child Protection'!$B$8:$BG$226,'[1]2. Child Protection'!U$1,FALSE)=D88,"",VLOOKUP($A88,'[1]2. Child Protection'!$B$8:$BG$226,'[1]2. Child Protection'!U$1,FALSE))</f>
        <v/>
      </c>
      <c r="L88" s="74" t="e">
        <f>IF(VLOOKUP($A88,'[1]2. Child Protection'!$B$8:$BG$226,'[1]2. Child Protection'!V$1,FALSE)=#REF!,"",VLOOKUP($A88,'[1]2. Child Protection'!$B$8:$BG$226,'[1]2. Child Protection'!V$1,FALSE)-#REF!)</f>
        <v>#REF!</v>
      </c>
      <c r="M88" s="74" t="e">
        <f>IF(VLOOKUP($A88,'[1]2. Child Protection'!$B$8:$BG$226,'[1]2. Child Protection'!W$1,FALSE)=#REF!,"",VLOOKUP($A88,'[1]2. Child Protection'!$B$8:$BG$226,'[1]2. Child Protection'!W$1,FALSE))</f>
        <v>#REF!</v>
      </c>
      <c r="N88" s="74" t="e">
        <f>IF(VLOOKUP($A88,'[1]2. Child Protection'!$B$8:$BG$226,'[1]2. Child Protection'!X$1,FALSE)=E88,"",VLOOKUP($A88,'[1]2. Child Protection'!$B$8:$BG$226,'[1]2. Child Protection'!X$1,FALSE)-E88)</f>
        <v>#VALUE!</v>
      </c>
      <c r="O88" s="74" t="e">
        <f>IF(VLOOKUP($A88,'[1]2. Child Protection'!$B$8:$BG$226,'[1]2. Child Protection'!Y$1,FALSE)=#REF!,"",VLOOKUP($A88,'[1]2. Child Protection'!$B$8:$BG$226,'[1]2. Child Protection'!Y$1,FALSE))</f>
        <v>#REF!</v>
      </c>
      <c r="P88" s="74" t="e">
        <f>IF(VLOOKUP($A88,'[1]2. Child Protection'!$B$8:$BG$226,'[1]2. Child Protection'!Z$1,FALSE)=F88,"",VLOOKUP($A88,'[1]2. Child Protection'!$B$8:$BG$226,'[1]2. Child Protection'!Z$1,FALSE)-F88)</f>
        <v>#VALUE!</v>
      </c>
      <c r="Q88" s="74" t="str">
        <f>IF(VLOOKUP($A88,'[1]2. Child Protection'!$B$8:$BG$226,'[1]2. Child Protection'!AA$1,FALSE)=G88,"",VLOOKUP($A88,'[1]2. Child Protection'!$B$8:$BG$226,'[1]2. Child Protection'!AA$1,FALSE))</f>
        <v/>
      </c>
      <c r="R88" s="61" t="str">
        <f>IF(VLOOKUP($A88,'[1]2. Child Protection'!$B$8:$BG$226,'[1]2. Child Protection'!AB$1,FALSE)=H88,"",VLOOKUP($A88,'[1]2. Child Protection'!$B$8:$BG$226,'[1]2. Child Protection'!AB$1,FALSE))</f>
        <v/>
      </c>
    </row>
    <row r="89" spans="1:18" x14ac:dyDescent="0.3">
      <c r="A89" s="61" t="s">
        <v>132</v>
      </c>
      <c r="B89" s="61" t="s">
        <v>411</v>
      </c>
      <c r="C89" s="74">
        <v>10.170269758927217</v>
      </c>
      <c r="D89" s="61" t="s">
        <v>28</v>
      </c>
      <c r="E89" s="69">
        <v>2020</v>
      </c>
      <c r="F89" s="71" t="s">
        <v>617</v>
      </c>
      <c r="G89" s="72" t="s">
        <v>618</v>
      </c>
      <c r="H89" s="73" t="s">
        <v>619</v>
      </c>
      <c r="J89" s="61">
        <f>IF(VLOOKUP($A89,'[1]2. Child Protection'!$B$8:$BG$226,'[1]2. Child Protection'!T$1,FALSE)=C89,"",VLOOKUP($A89,'[1]2. Child Protection'!$B$8:$BG$226,'[1]2. Child Protection'!T$1,FALSE)-C89)</f>
        <v>77.229730241072787</v>
      </c>
      <c r="K89" s="61">
        <f>IF(VLOOKUP($A89,'[1]2. Child Protection'!$B$8:$BG$226,'[1]2. Child Protection'!U$1,FALSE)=D89,"",VLOOKUP($A89,'[1]2. Child Protection'!$B$8:$BG$226,'[1]2. Child Protection'!U$1,FALSE))</f>
        <v>0</v>
      </c>
      <c r="L89" s="74" t="e">
        <f>IF(VLOOKUP($A89,'[1]2. Child Protection'!$B$8:$BG$226,'[1]2. Child Protection'!V$1,FALSE)=#REF!,"",VLOOKUP($A89,'[1]2. Child Protection'!$B$8:$BG$226,'[1]2. Child Protection'!V$1,FALSE)-#REF!)</f>
        <v>#REF!</v>
      </c>
      <c r="M89" s="74" t="e">
        <f>IF(VLOOKUP($A89,'[1]2. Child Protection'!$B$8:$BG$226,'[1]2. Child Protection'!W$1,FALSE)=#REF!,"",VLOOKUP($A89,'[1]2. Child Protection'!$B$8:$BG$226,'[1]2. Child Protection'!W$1,FALSE))</f>
        <v>#REF!</v>
      </c>
      <c r="N89" s="74">
        <f>IF(VLOOKUP($A89,'[1]2. Child Protection'!$B$8:$BG$226,'[1]2. Child Protection'!X$1,FALSE)=E89,"",VLOOKUP($A89,'[1]2. Child Protection'!$B$8:$BG$226,'[1]2. Child Protection'!X$1,FALSE)-E89)</f>
        <v>-1922.9</v>
      </c>
      <c r="O89" s="74" t="e">
        <f>IF(VLOOKUP($A89,'[1]2. Child Protection'!$B$8:$BG$226,'[1]2. Child Protection'!Y$1,FALSE)=#REF!,"",VLOOKUP($A89,'[1]2. Child Protection'!$B$8:$BG$226,'[1]2. Child Protection'!Y$1,FALSE))</f>
        <v>#REF!</v>
      </c>
      <c r="P89" s="74" t="e">
        <f>IF(VLOOKUP($A89,'[1]2. Child Protection'!$B$8:$BG$226,'[1]2. Child Protection'!Z$1,FALSE)=F89,"",VLOOKUP($A89,'[1]2. Child Protection'!$B$8:$BG$226,'[1]2. Child Protection'!Z$1,FALSE)-F89)</f>
        <v>#VALUE!</v>
      </c>
      <c r="Q89" s="74">
        <f>IF(VLOOKUP($A89,'[1]2. Child Protection'!$B$8:$BG$226,'[1]2. Child Protection'!AA$1,FALSE)=G89,"",VLOOKUP($A89,'[1]2. Child Protection'!$B$8:$BG$226,'[1]2. Child Protection'!AA$1,FALSE))</f>
        <v>0</v>
      </c>
      <c r="R89" s="61" t="str">
        <f>IF(VLOOKUP($A89,'[1]2. Child Protection'!$B$8:$BG$226,'[1]2. Child Protection'!AB$1,FALSE)=H89,"",VLOOKUP($A89,'[1]2. Child Protection'!$B$8:$BG$226,'[1]2. Child Protection'!AB$1,FALSE))</f>
        <v>MICS 2019</v>
      </c>
    </row>
    <row r="90" spans="1:18" x14ac:dyDescent="0.3">
      <c r="A90" s="61" t="s">
        <v>134</v>
      </c>
      <c r="B90" s="61" t="s">
        <v>412</v>
      </c>
      <c r="C90" s="96">
        <v>165.96017983301221</v>
      </c>
      <c r="D90" s="61" t="s">
        <v>12</v>
      </c>
      <c r="E90" s="69">
        <v>2017</v>
      </c>
      <c r="F90" s="69" t="s">
        <v>549</v>
      </c>
      <c r="G90" s="70"/>
      <c r="H90" s="73" t="s">
        <v>597</v>
      </c>
      <c r="J90" s="61" t="e">
        <f>IF(VLOOKUP($A90,'[1]2. Child Protection'!$B$8:$BG$226,'[1]2. Child Protection'!T$1,FALSE)=C90,"",VLOOKUP($A90,'[1]2. Child Protection'!$B$8:$BG$226,'[1]2. Child Protection'!T$1,FALSE)-C90)</f>
        <v>#VALUE!</v>
      </c>
      <c r="K90" s="61" t="str">
        <f>IF(VLOOKUP($A90,'[1]2. Child Protection'!$B$8:$BG$226,'[1]2. Child Protection'!U$1,FALSE)=D90,"",VLOOKUP($A90,'[1]2. Child Protection'!$B$8:$BG$226,'[1]2. Child Protection'!U$1,FALSE))</f>
        <v/>
      </c>
      <c r="L90" s="74" t="e">
        <f>IF(VLOOKUP($A90,'[1]2. Child Protection'!$B$8:$BG$226,'[1]2. Child Protection'!V$1,FALSE)=#REF!,"",VLOOKUP($A90,'[1]2. Child Protection'!$B$8:$BG$226,'[1]2. Child Protection'!V$1,FALSE)-#REF!)</f>
        <v>#REF!</v>
      </c>
      <c r="M90" s="74" t="e">
        <f>IF(VLOOKUP($A90,'[1]2. Child Protection'!$B$8:$BG$226,'[1]2. Child Protection'!W$1,FALSE)=#REF!,"",VLOOKUP($A90,'[1]2. Child Protection'!$B$8:$BG$226,'[1]2. Child Protection'!W$1,FALSE))</f>
        <v>#REF!</v>
      </c>
      <c r="N90" s="74">
        <f>IF(VLOOKUP($A90,'[1]2. Child Protection'!$B$8:$BG$226,'[1]2. Child Protection'!X$1,FALSE)=E90,"",VLOOKUP($A90,'[1]2. Child Protection'!$B$8:$BG$226,'[1]2. Child Protection'!X$1,FALSE)-E90)</f>
        <v>-1917</v>
      </c>
      <c r="O90" s="74" t="e">
        <f>IF(VLOOKUP($A90,'[1]2. Child Protection'!$B$8:$BG$226,'[1]2. Child Protection'!Y$1,FALSE)=#REF!,"",VLOOKUP($A90,'[1]2. Child Protection'!$B$8:$BG$226,'[1]2. Child Protection'!Y$1,FALSE))</f>
        <v>#REF!</v>
      </c>
      <c r="P90" s="74" t="e">
        <f>IF(VLOOKUP($A90,'[1]2. Child Protection'!$B$8:$BG$226,'[1]2. Child Protection'!Z$1,FALSE)=F90,"",VLOOKUP($A90,'[1]2. Child Protection'!$B$8:$BG$226,'[1]2. Child Protection'!Z$1,FALSE)-F90)</f>
        <v>#VALUE!</v>
      </c>
      <c r="Q90" s="74" t="str">
        <f>IF(VLOOKUP($A90,'[1]2. Child Protection'!$B$8:$BG$226,'[1]2. Child Protection'!AA$1,FALSE)=G90,"",VLOOKUP($A90,'[1]2. Child Protection'!$B$8:$BG$226,'[1]2. Child Protection'!AA$1,FALSE))</f>
        <v>v</v>
      </c>
      <c r="R90" s="61" t="str">
        <f>IF(VLOOKUP($A90,'[1]2. Child Protection'!$B$8:$BG$226,'[1]2. Child Protection'!AB$1,FALSE)=H90,"",VLOOKUP($A90,'[1]2. Child Protection'!$B$8:$BG$226,'[1]2. Child Protection'!AB$1,FALSE))</f>
        <v>UNSD Population and Vital Statistics Report, January 2021, latest update on 4 Jan 2022</v>
      </c>
    </row>
    <row r="91" spans="1:18" x14ac:dyDescent="0.3">
      <c r="A91" s="61" t="s">
        <v>135</v>
      </c>
      <c r="B91" s="61" t="s">
        <v>413</v>
      </c>
      <c r="C91" s="96">
        <v>0</v>
      </c>
      <c r="D91" s="61" t="s">
        <v>12</v>
      </c>
      <c r="E91" s="69">
        <v>2018</v>
      </c>
      <c r="F91" s="69" t="s">
        <v>564</v>
      </c>
      <c r="G91" s="70"/>
      <c r="H91" s="73" t="s">
        <v>552</v>
      </c>
      <c r="J91" s="61" t="e">
        <f>IF(VLOOKUP($A91,'[1]2. Child Protection'!$B$8:$BG$226,'[1]2. Child Protection'!T$1,FALSE)=C91,"",VLOOKUP($A91,'[1]2. Child Protection'!$B$8:$BG$226,'[1]2. Child Protection'!T$1,FALSE)-C91)</f>
        <v>#VALUE!</v>
      </c>
      <c r="K91" s="61" t="str">
        <f>IF(VLOOKUP($A91,'[1]2. Child Protection'!$B$8:$BG$226,'[1]2. Child Protection'!U$1,FALSE)=D91,"",VLOOKUP($A91,'[1]2. Child Protection'!$B$8:$BG$226,'[1]2. Child Protection'!U$1,FALSE))</f>
        <v/>
      </c>
      <c r="L91" s="74" t="e">
        <f>IF(VLOOKUP($A91,'[1]2. Child Protection'!$B$8:$BG$226,'[1]2. Child Protection'!V$1,FALSE)=#REF!,"",VLOOKUP($A91,'[1]2. Child Protection'!$B$8:$BG$226,'[1]2. Child Protection'!V$1,FALSE)-#REF!)</f>
        <v>#REF!</v>
      </c>
      <c r="M91" s="74" t="e">
        <f>IF(VLOOKUP($A91,'[1]2. Child Protection'!$B$8:$BG$226,'[1]2. Child Protection'!W$1,FALSE)=#REF!,"",VLOOKUP($A91,'[1]2. Child Protection'!$B$8:$BG$226,'[1]2. Child Protection'!W$1,FALSE))</f>
        <v>#REF!</v>
      </c>
      <c r="N91" s="74">
        <f>IF(VLOOKUP($A91,'[1]2. Child Protection'!$B$8:$BG$226,'[1]2. Child Protection'!X$1,FALSE)=E91,"",VLOOKUP($A91,'[1]2. Child Protection'!$B$8:$BG$226,'[1]2. Child Protection'!X$1,FALSE)-E91)</f>
        <v>-1918</v>
      </c>
      <c r="O91" s="74" t="e">
        <f>IF(VLOOKUP($A91,'[1]2. Child Protection'!$B$8:$BG$226,'[1]2. Child Protection'!Y$1,FALSE)=#REF!,"",VLOOKUP($A91,'[1]2. Child Protection'!$B$8:$BG$226,'[1]2. Child Protection'!Y$1,FALSE))</f>
        <v>#REF!</v>
      </c>
      <c r="P91" s="74" t="e">
        <f>IF(VLOOKUP($A91,'[1]2. Child Protection'!$B$8:$BG$226,'[1]2. Child Protection'!Z$1,FALSE)=F91,"",VLOOKUP($A91,'[1]2. Child Protection'!$B$8:$BG$226,'[1]2. Child Protection'!Z$1,FALSE)-F91)</f>
        <v>#VALUE!</v>
      </c>
      <c r="Q91" s="74" t="str">
        <f>IF(VLOOKUP($A91,'[1]2. Child Protection'!$B$8:$BG$226,'[1]2. Child Protection'!AA$1,FALSE)=G91,"",VLOOKUP($A91,'[1]2. Child Protection'!$B$8:$BG$226,'[1]2. Child Protection'!AA$1,FALSE))</f>
        <v>v</v>
      </c>
      <c r="R91" s="61" t="str">
        <f>IF(VLOOKUP($A91,'[1]2. Child Protection'!$B$8:$BG$226,'[1]2. Child Protection'!AB$1,FALSE)=H91,"",VLOOKUP($A91,'[1]2. Child Protection'!$B$8:$BG$226,'[1]2. Child Protection'!AB$1,FALSE))</f>
        <v>UNSD Population and Vital Statistics Report, January 2021, latest update on 4 Jan 2022</v>
      </c>
    </row>
    <row r="92" spans="1:18" x14ac:dyDescent="0.3">
      <c r="A92" s="61" t="s">
        <v>136</v>
      </c>
      <c r="B92" s="61" t="s">
        <v>414</v>
      </c>
      <c r="C92" s="74">
        <v>28.647245709691493</v>
      </c>
      <c r="D92" s="61" t="s">
        <v>12</v>
      </c>
      <c r="E92" s="69">
        <v>2021</v>
      </c>
      <c r="F92" s="71" t="s">
        <v>604</v>
      </c>
      <c r="G92" s="72"/>
      <c r="H92" s="73" t="s">
        <v>691</v>
      </c>
      <c r="J92" s="61">
        <f>IF(VLOOKUP($A92,'[1]2. Child Protection'!$B$8:$BG$226,'[1]2. Child Protection'!T$1,FALSE)=C92,"",VLOOKUP($A92,'[1]2. Child Protection'!$B$8:$BG$226,'[1]2. Child Protection'!T$1,FALSE)-C92)</f>
        <v>50.552754290308513</v>
      </c>
      <c r="K92" s="61" t="str">
        <f>IF(VLOOKUP($A92,'[1]2. Child Protection'!$B$8:$BG$226,'[1]2. Child Protection'!U$1,FALSE)=D92,"",VLOOKUP($A92,'[1]2. Child Protection'!$B$8:$BG$226,'[1]2. Child Protection'!U$1,FALSE))</f>
        <v/>
      </c>
      <c r="L92" s="74" t="e">
        <f>IF(VLOOKUP($A92,'[1]2. Child Protection'!$B$8:$BG$226,'[1]2. Child Protection'!V$1,FALSE)=#REF!,"",VLOOKUP($A92,'[1]2. Child Protection'!$B$8:$BG$226,'[1]2. Child Protection'!V$1,FALSE)-#REF!)</f>
        <v>#REF!</v>
      </c>
      <c r="M92" s="74" t="e">
        <f>IF(VLOOKUP($A92,'[1]2. Child Protection'!$B$8:$BG$226,'[1]2. Child Protection'!W$1,FALSE)=#REF!,"",VLOOKUP($A92,'[1]2. Child Protection'!$B$8:$BG$226,'[1]2. Child Protection'!W$1,FALSE))</f>
        <v>#REF!</v>
      </c>
      <c r="N92" s="74">
        <f>IF(VLOOKUP($A92,'[1]2. Child Protection'!$B$8:$BG$226,'[1]2. Child Protection'!X$1,FALSE)=E92,"",VLOOKUP($A92,'[1]2. Child Protection'!$B$8:$BG$226,'[1]2. Child Protection'!X$1,FALSE)-E92)</f>
        <v>-1941.6</v>
      </c>
      <c r="O92" s="74" t="e">
        <f>IF(VLOOKUP($A92,'[1]2. Child Protection'!$B$8:$BG$226,'[1]2. Child Protection'!Y$1,FALSE)=#REF!,"",VLOOKUP($A92,'[1]2. Child Protection'!$B$8:$BG$226,'[1]2. Child Protection'!Y$1,FALSE))</f>
        <v>#REF!</v>
      </c>
      <c r="P92" s="74" t="e">
        <f>IF(VLOOKUP($A92,'[1]2. Child Protection'!$B$8:$BG$226,'[1]2. Child Protection'!Z$1,FALSE)=F92,"",VLOOKUP($A92,'[1]2. Child Protection'!$B$8:$BG$226,'[1]2. Child Protection'!Z$1,FALSE)-F92)</f>
        <v>#VALUE!</v>
      </c>
      <c r="Q92" s="74" t="str">
        <f>IF(VLOOKUP($A92,'[1]2. Child Protection'!$B$8:$BG$226,'[1]2. Child Protection'!AA$1,FALSE)=G92,"",VLOOKUP($A92,'[1]2. Child Protection'!$B$8:$BG$226,'[1]2. Child Protection'!AA$1,FALSE))</f>
        <v/>
      </c>
      <c r="R92" s="61" t="str">
        <f>IF(VLOOKUP($A92,'[1]2. Child Protection'!$B$8:$BG$226,'[1]2. Child Protection'!AB$1,FALSE)=H92,"",VLOOKUP($A92,'[1]2. Child Protection'!$B$8:$BG$226,'[1]2. Child Protection'!AB$1,FALSE))</f>
        <v>NFHS 2015-16</v>
      </c>
    </row>
    <row r="93" spans="1:18" x14ac:dyDescent="0.3">
      <c r="A93" s="61" t="s">
        <v>139</v>
      </c>
      <c r="B93" s="61" t="s">
        <v>415</v>
      </c>
      <c r="C93" s="96">
        <v>13.846962027875556</v>
      </c>
      <c r="D93" s="61" t="s">
        <v>12</v>
      </c>
      <c r="E93" s="69">
        <v>2019</v>
      </c>
      <c r="F93" s="71" t="s">
        <v>549</v>
      </c>
      <c r="G93" s="72"/>
      <c r="H93" s="73" t="s">
        <v>620</v>
      </c>
      <c r="J93" s="61" t="e">
        <f>IF(VLOOKUP($A93,'[1]2. Child Protection'!$B$8:$BG$226,'[1]2. Child Protection'!T$1,FALSE)=C93,"",VLOOKUP($A93,'[1]2. Child Protection'!$B$8:$BG$226,'[1]2. Child Protection'!T$1,FALSE)-C93)</f>
        <v>#VALUE!</v>
      </c>
      <c r="K93" s="61" t="str">
        <f>IF(VLOOKUP($A93,'[1]2. Child Protection'!$B$8:$BG$226,'[1]2. Child Protection'!U$1,FALSE)=D93,"",VLOOKUP($A93,'[1]2. Child Protection'!$B$8:$BG$226,'[1]2. Child Protection'!U$1,FALSE))</f>
        <v/>
      </c>
      <c r="L93" s="74" t="e">
        <f>IF(VLOOKUP($A93,'[1]2. Child Protection'!$B$8:$BG$226,'[1]2. Child Protection'!V$1,FALSE)=#REF!,"",VLOOKUP($A93,'[1]2. Child Protection'!$B$8:$BG$226,'[1]2. Child Protection'!V$1,FALSE)-#REF!)</f>
        <v>#REF!</v>
      </c>
      <c r="M93" s="74" t="e">
        <f>IF(VLOOKUP($A93,'[1]2. Child Protection'!$B$8:$BG$226,'[1]2. Child Protection'!W$1,FALSE)=#REF!,"",VLOOKUP($A93,'[1]2. Child Protection'!$B$8:$BG$226,'[1]2. Child Protection'!W$1,FALSE))</f>
        <v>#REF!</v>
      </c>
      <c r="N93" s="74" t="e">
        <f>IF(VLOOKUP($A93,'[1]2. Child Protection'!$B$8:$BG$226,'[1]2. Child Protection'!X$1,FALSE)=E93,"",VLOOKUP($A93,'[1]2. Child Protection'!$B$8:$BG$226,'[1]2. Child Protection'!X$1,FALSE)-E93)</f>
        <v>#VALUE!</v>
      </c>
      <c r="O93" s="74" t="e">
        <f>IF(VLOOKUP($A93,'[1]2. Child Protection'!$B$8:$BG$226,'[1]2. Child Protection'!Y$1,FALSE)=#REF!,"",VLOOKUP($A93,'[1]2. Child Protection'!$B$8:$BG$226,'[1]2. Child Protection'!Y$1,FALSE))</f>
        <v>#REF!</v>
      </c>
      <c r="P93" s="74" t="e">
        <f>IF(VLOOKUP($A93,'[1]2. Child Protection'!$B$8:$BG$226,'[1]2. Child Protection'!Z$1,FALSE)=F93,"",VLOOKUP($A93,'[1]2. Child Protection'!$B$8:$BG$226,'[1]2. Child Protection'!Z$1,FALSE)-F93)</f>
        <v>#VALUE!</v>
      </c>
      <c r="Q93" s="74" t="str">
        <f>IF(VLOOKUP($A93,'[1]2. Child Protection'!$B$8:$BG$226,'[1]2. Child Protection'!AA$1,FALSE)=G93,"",VLOOKUP($A93,'[1]2. Child Protection'!$B$8:$BG$226,'[1]2. Child Protection'!AA$1,FALSE))</f>
        <v/>
      </c>
      <c r="R93" s="61" t="str">
        <f>IF(VLOOKUP($A93,'[1]2. Child Protection'!$B$8:$BG$226,'[1]2. Child Protection'!AB$1,FALSE)=H93,"",VLOOKUP($A93,'[1]2. Child Protection'!$B$8:$BG$226,'[1]2. Child Protection'!AB$1,FALSE))</f>
        <v>SUSENAS 2021 as part of Welfare Statistics 2021</v>
      </c>
    </row>
    <row r="94" spans="1:18" x14ac:dyDescent="0.3">
      <c r="A94" s="61" t="s">
        <v>141</v>
      </c>
      <c r="B94" s="61" t="s">
        <v>416</v>
      </c>
      <c r="C94" s="96" t="s">
        <v>12</v>
      </c>
      <c r="D94" s="61" t="s">
        <v>12</v>
      </c>
      <c r="E94" s="69" t="s">
        <v>12</v>
      </c>
      <c r="F94" s="71" t="s">
        <v>12</v>
      </c>
      <c r="G94" s="72" t="s">
        <v>12</v>
      </c>
      <c r="H94" s="73" t="s">
        <v>12</v>
      </c>
      <c r="J94" s="61" t="e">
        <f>IF(VLOOKUP($A94,'[1]2. Child Protection'!$B$8:$BG$226,'[1]2. Child Protection'!T$1,FALSE)=C94,"",VLOOKUP($A94,'[1]2. Child Protection'!$B$8:$BG$226,'[1]2. Child Protection'!T$1,FALSE)-C94)</f>
        <v>#VALUE!</v>
      </c>
      <c r="K94" s="61" t="str">
        <f>IF(VLOOKUP($A94,'[1]2. Child Protection'!$B$8:$BG$226,'[1]2. Child Protection'!U$1,FALSE)=D94,"",VLOOKUP($A94,'[1]2. Child Protection'!$B$8:$BG$226,'[1]2. Child Protection'!U$1,FALSE))</f>
        <v/>
      </c>
      <c r="L94" s="74" t="e">
        <f>IF(VLOOKUP($A94,'[1]2. Child Protection'!$B$8:$BG$226,'[1]2. Child Protection'!V$1,FALSE)=#REF!,"",VLOOKUP($A94,'[1]2. Child Protection'!$B$8:$BG$226,'[1]2. Child Protection'!V$1,FALSE)-#REF!)</f>
        <v>#REF!</v>
      </c>
      <c r="M94" s="74" t="e">
        <f>IF(VLOOKUP($A94,'[1]2. Child Protection'!$B$8:$BG$226,'[1]2. Child Protection'!W$1,FALSE)=#REF!,"",VLOOKUP($A94,'[1]2. Child Protection'!$B$8:$BG$226,'[1]2. Child Protection'!W$1,FALSE))</f>
        <v>#REF!</v>
      </c>
      <c r="N94" s="74" t="e">
        <f>IF(VLOOKUP($A94,'[1]2. Child Protection'!$B$8:$BG$226,'[1]2. Child Protection'!X$1,FALSE)=E94,"",VLOOKUP($A94,'[1]2. Child Protection'!$B$8:$BG$226,'[1]2. Child Protection'!X$1,FALSE)-E94)</f>
        <v>#VALUE!</v>
      </c>
      <c r="O94" s="74" t="e">
        <f>IF(VLOOKUP($A94,'[1]2. Child Protection'!$B$8:$BG$226,'[1]2. Child Protection'!Y$1,FALSE)=#REF!,"",VLOOKUP($A94,'[1]2. Child Protection'!$B$8:$BG$226,'[1]2. Child Protection'!Y$1,FALSE))</f>
        <v>#REF!</v>
      </c>
      <c r="P94" s="74" t="e">
        <f>IF(VLOOKUP($A94,'[1]2. Child Protection'!$B$8:$BG$226,'[1]2. Child Protection'!Z$1,FALSE)=F94,"",VLOOKUP($A94,'[1]2. Child Protection'!$B$8:$BG$226,'[1]2. Child Protection'!Z$1,FALSE)-F94)</f>
        <v>#VALUE!</v>
      </c>
      <c r="Q94" s="74" t="str">
        <f>IF(VLOOKUP($A94,'[1]2. Child Protection'!$B$8:$BG$226,'[1]2. Child Protection'!AA$1,FALSE)=G94,"",VLOOKUP($A94,'[1]2. Child Protection'!$B$8:$BG$226,'[1]2. Child Protection'!AA$1,FALSE))</f>
        <v>x,y</v>
      </c>
      <c r="R94" s="61" t="str">
        <f>IF(VLOOKUP($A94,'[1]2. Child Protection'!$B$8:$BG$226,'[1]2. Child Protection'!AB$1,FALSE)=H94,"",VLOOKUP($A94,'[1]2. Child Protection'!$B$8:$BG$226,'[1]2. Child Protection'!AB$1,FALSE))</f>
        <v>MIDHS 2010</v>
      </c>
    </row>
    <row r="95" spans="1:18" x14ac:dyDescent="0.3">
      <c r="A95" s="61" t="s">
        <v>143</v>
      </c>
      <c r="B95" s="61" t="s">
        <v>417</v>
      </c>
      <c r="C95" s="74">
        <v>26.058509512592149</v>
      </c>
      <c r="D95" s="61" t="s">
        <v>12</v>
      </c>
      <c r="E95" s="69">
        <v>2020</v>
      </c>
      <c r="F95" s="71" t="s">
        <v>565</v>
      </c>
      <c r="G95" s="72"/>
      <c r="H95" s="73" t="s">
        <v>586</v>
      </c>
      <c r="J95" s="61">
        <f>IF(VLOOKUP($A95,'[1]2. Child Protection'!$B$8:$BG$226,'[1]2. Child Protection'!T$1,FALSE)=C95,"",VLOOKUP($A95,'[1]2. Child Protection'!$B$8:$BG$226,'[1]2. Child Protection'!T$1,FALSE)-C95)</f>
        <v>71.941490487407847</v>
      </c>
      <c r="K95" s="61" t="str">
        <f>IF(VLOOKUP($A95,'[1]2. Child Protection'!$B$8:$BG$226,'[1]2. Child Protection'!U$1,FALSE)=D95,"",VLOOKUP($A95,'[1]2. Child Protection'!$B$8:$BG$226,'[1]2. Child Protection'!U$1,FALSE))</f>
        <v/>
      </c>
      <c r="L95" s="74" t="e">
        <f>IF(VLOOKUP($A95,'[1]2. Child Protection'!$B$8:$BG$226,'[1]2. Child Protection'!V$1,FALSE)=#REF!,"",VLOOKUP($A95,'[1]2. Child Protection'!$B$8:$BG$226,'[1]2. Child Protection'!V$1,FALSE)-#REF!)</f>
        <v>#REF!</v>
      </c>
      <c r="M95" s="74" t="e">
        <f>IF(VLOOKUP($A95,'[1]2. Child Protection'!$B$8:$BG$226,'[1]2. Child Protection'!W$1,FALSE)=#REF!,"",VLOOKUP($A95,'[1]2. Child Protection'!$B$8:$BG$226,'[1]2. Child Protection'!W$1,FALSE))</f>
        <v>#REF!</v>
      </c>
      <c r="N95" s="74">
        <f>IF(VLOOKUP($A95,'[1]2. Child Protection'!$B$8:$BG$226,'[1]2. Child Protection'!X$1,FALSE)=E95,"",VLOOKUP($A95,'[1]2. Child Protection'!$B$8:$BG$226,'[1]2. Child Protection'!X$1,FALSE)-E95)</f>
        <v>-1921.2</v>
      </c>
      <c r="O95" s="74" t="e">
        <f>IF(VLOOKUP($A95,'[1]2. Child Protection'!$B$8:$BG$226,'[1]2. Child Protection'!Y$1,FALSE)=#REF!,"",VLOOKUP($A95,'[1]2. Child Protection'!$B$8:$BG$226,'[1]2. Child Protection'!Y$1,FALSE))</f>
        <v>#REF!</v>
      </c>
      <c r="P95" s="74" t="e">
        <f>IF(VLOOKUP($A95,'[1]2. Child Protection'!$B$8:$BG$226,'[1]2. Child Protection'!Z$1,FALSE)=F95,"",VLOOKUP($A95,'[1]2. Child Protection'!$B$8:$BG$226,'[1]2. Child Protection'!Z$1,FALSE)-F95)</f>
        <v>#VALUE!</v>
      </c>
      <c r="Q95" s="74" t="str">
        <f>IF(VLOOKUP($A95,'[1]2. Child Protection'!$B$8:$BG$226,'[1]2. Child Protection'!AA$1,FALSE)=G95,"",VLOOKUP($A95,'[1]2. Child Protection'!$B$8:$BG$226,'[1]2. Child Protection'!AA$1,FALSE))</f>
        <v/>
      </c>
      <c r="R95" s="61" t="str">
        <f>IF(VLOOKUP($A95,'[1]2. Child Protection'!$B$8:$BG$226,'[1]2. Child Protection'!AB$1,FALSE)=H95,"",VLOOKUP($A95,'[1]2. Child Protection'!$B$8:$BG$226,'[1]2. Child Protection'!AB$1,FALSE))</f>
        <v>MICS 2018</v>
      </c>
    </row>
    <row r="96" spans="1:18" x14ac:dyDescent="0.3">
      <c r="A96" s="61" t="s">
        <v>144</v>
      </c>
      <c r="B96" s="61" t="s">
        <v>418</v>
      </c>
      <c r="C96" s="96">
        <v>3.9257803189416092</v>
      </c>
      <c r="D96" s="61" t="s">
        <v>12</v>
      </c>
      <c r="E96" s="69">
        <v>2016</v>
      </c>
      <c r="F96" s="69" t="s">
        <v>553</v>
      </c>
      <c r="G96" s="70"/>
      <c r="H96" s="73" t="s">
        <v>552</v>
      </c>
      <c r="J96" s="61" t="e">
        <f>IF(VLOOKUP($A96,'[1]2. Child Protection'!$B$8:$BG$226,'[1]2. Child Protection'!T$1,FALSE)=C96,"",VLOOKUP($A96,'[1]2. Child Protection'!$B$8:$BG$226,'[1]2. Child Protection'!T$1,FALSE)-C96)</f>
        <v>#VALUE!</v>
      </c>
      <c r="K96" s="61" t="str">
        <f>IF(VLOOKUP($A96,'[1]2. Child Protection'!$B$8:$BG$226,'[1]2. Child Protection'!U$1,FALSE)=D96,"",VLOOKUP($A96,'[1]2. Child Protection'!$B$8:$BG$226,'[1]2. Child Protection'!U$1,FALSE))</f>
        <v/>
      </c>
      <c r="L96" s="74" t="e">
        <f>IF(VLOOKUP($A96,'[1]2. Child Protection'!$B$8:$BG$226,'[1]2. Child Protection'!V$1,FALSE)=#REF!,"",VLOOKUP($A96,'[1]2. Child Protection'!$B$8:$BG$226,'[1]2. Child Protection'!V$1,FALSE)-#REF!)</f>
        <v>#REF!</v>
      </c>
      <c r="M96" s="74" t="e">
        <f>IF(VLOOKUP($A96,'[1]2. Child Protection'!$B$8:$BG$226,'[1]2. Child Protection'!W$1,FALSE)=#REF!,"",VLOOKUP($A96,'[1]2. Child Protection'!$B$8:$BG$226,'[1]2. Child Protection'!W$1,FALSE))</f>
        <v>#REF!</v>
      </c>
      <c r="N96" s="74">
        <f>IF(VLOOKUP($A96,'[1]2. Child Protection'!$B$8:$BG$226,'[1]2. Child Protection'!X$1,FALSE)=E96,"",VLOOKUP($A96,'[1]2. Child Protection'!$B$8:$BG$226,'[1]2. Child Protection'!X$1,FALSE)-E96)</f>
        <v>-1916</v>
      </c>
      <c r="O96" s="74" t="e">
        <f>IF(VLOOKUP($A96,'[1]2. Child Protection'!$B$8:$BG$226,'[1]2. Child Protection'!Y$1,FALSE)=#REF!,"",VLOOKUP($A96,'[1]2. Child Protection'!$B$8:$BG$226,'[1]2. Child Protection'!Y$1,FALSE))</f>
        <v>#REF!</v>
      </c>
      <c r="P96" s="74" t="e">
        <f>IF(VLOOKUP($A96,'[1]2. Child Protection'!$B$8:$BG$226,'[1]2. Child Protection'!Z$1,FALSE)=F96,"",VLOOKUP($A96,'[1]2. Child Protection'!$B$8:$BG$226,'[1]2. Child Protection'!Z$1,FALSE)-F96)</f>
        <v>#VALUE!</v>
      </c>
      <c r="Q96" s="74" t="str">
        <f>IF(VLOOKUP($A96,'[1]2. Child Protection'!$B$8:$BG$226,'[1]2. Child Protection'!AA$1,FALSE)=G96,"",VLOOKUP($A96,'[1]2. Child Protection'!$B$8:$BG$226,'[1]2. Child Protection'!AA$1,FALSE))</f>
        <v>v</v>
      </c>
      <c r="R96" s="61" t="str">
        <f>IF(VLOOKUP($A96,'[1]2. Child Protection'!$B$8:$BG$226,'[1]2. Child Protection'!AB$1,FALSE)=H96,"",VLOOKUP($A96,'[1]2. Child Protection'!$B$8:$BG$226,'[1]2. Child Protection'!AB$1,FALSE))</f>
        <v>UNSD Population and Vital Statistics Report, January 2021, latest update on 4 Jan 2022</v>
      </c>
    </row>
    <row r="97" spans="1:18" x14ac:dyDescent="0.3">
      <c r="A97" s="61" t="s">
        <v>145</v>
      </c>
      <c r="B97" s="61" t="s">
        <v>419</v>
      </c>
      <c r="C97" s="96">
        <v>51.648321165376338</v>
      </c>
      <c r="D97" s="61" t="s">
        <v>12</v>
      </c>
      <c r="E97" s="69">
        <v>2014</v>
      </c>
      <c r="F97" s="69" t="s">
        <v>553</v>
      </c>
      <c r="G97" s="70"/>
      <c r="H97" s="73" t="s">
        <v>552</v>
      </c>
      <c r="J97" s="61" t="e">
        <f>IF(VLOOKUP($A97,'[1]2. Child Protection'!$B$8:$BG$226,'[1]2. Child Protection'!T$1,FALSE)=C97,"",VLOOKUP($A97,'[1]2. Child Protection'!$B$8:$BG$226,'[1]2. Child Protection'!T$1,FALSE)-C97)</f>
        <v>#VALUE!</v>
      </c>
      <c r="K97" s="61" t="str">
        <f>IF(VLOOKUP($A97,'[1]2. Child Protection'!$B$8:$BG$226,'[1]2. Child Protection'!U$1,FALSE)=D97,"",VLOOKUP($A97,'[1]2. Child Protection'!$B$8:$BG$226,'[1]2. Child Protection'!U$1,FALSE))</f>
        <v/>
      </c>
      <c r="L97" s="74" t="e">
        <f>IF(VLOOKUP($A97,'[1]2. Child Protection'!$B$8:$BG$226,'[1]2. Child Protection'!V$1,FALSE)=#REF!,"",VLOOKUP($A97,'[1]2. Child Protection'!$B$8:$BG$226,'[1]2. Child Protection'!V$1,FALSE)-#REF!)</f>
        <v>#REF!</v>
      </c>
      <c r="M97" s="74" t="e">
        <f>IF(VLOOKUP($A97,'[1]2. Child Protection'!$B$8:$BG$226,'[1]2. Child Protection'!W$1,FALSE)=#REF!,"",VLOOKUP($A97,'[1]2. Child Protection'!$B$8:$BG$226,'[1]2. Child Protection'!W$1,FALSE))</f>
        <v>#REF!</v>
      </c>
      <c r="N97" s="74">
        <f>IF(VLOOKUP($A97,'[1]2. Child Protection'!$B$8:$BG$226,'[1]2. Child Protection'!X$1,FALSE)=E97,"",VLOOKUP($A97,'[1]2. Child Protection'!$B$8:$BG$226,'[1]2. Child Protection'!X$1,FALSE)-E97)</f>
        <v>-1914</v>
      </c>
      <c r="O97" s="74" t="e">
        <f>IF(VLOOKUP($A97,'[1]2. Child Protection'!$B$8:$BG$226,'[1]2. Child Protection'!Y$1,FALSE)=#REF!,"",VLOOKUP($A97,'[1]2. Child Protection'!$B$8:$BG$226,'[1]2. Child Protection'!Y$1,FALSE))</f>
        <v>#REF!</v>
      </c>
      <c r="P97" s="74" t="e">
        <f>IF(VLOOKUP($A97,'[1]2. Child Protection'!$B$8:$BG$226,'[1]2. Child Protection'!Z$1,FALSE)=F97,"",VLOOKUP($A97,'[1]2. Child Protection'!$B$8:$BG$226,'[1]2. Child Protection'!Z$1,FALSE)-F97)</f>
        <v>#VALUE!</v>
      </c>
      <c r="Q97" s="74" t="str">
        <f>IF(VLOOKUP($A97,'[1]2. Child Protection'!$B$8:$BG$226,'[1]2. Child Protection'!AA$1,FALSE)=G97,"",VLOOKUP($A97,'[1]2. Child Protection'!$B$8:$BG$226,'[1]2. Child Protection'!AA$1,FALSE))</f>
        <v>v</v>
      </c>
      <c r="R97" s="61" t="str">
        <f>IF(VLOOKUP($A97,'[1]2. Child Protection'!$B$8:$BG$226,'[1]2. Child Protection'!AB$1,FALSE)=H97,"",VLOOKUP($A97,'[1]2. Child Protection'!$B$8:$BG$226,'[1]2. Child Protection'!AB$1,FALSE))</f>
        <v>UNSD Population and Vital Statistics Report, January 2021, latest update on 4 Jan 2022</v>
      </c>
    </row>
    <row r="98" spans="1:18" x14ac:dyDescent="0.3">
      <c r="A98" s="61" t="s">
        <v>146</v>
      </c>
      <c r="B98" s="61" t="s">
        <v>420</v>
      </c>
      <c r="C98" s="96">
        <v>63.760362148397334</v>
      </c>
      <c r="D98" s="61" t="s">
        <v>12</v>
      </c>
      <c r="E98" s="69">
        <v>2019</v>
      </c>
      <c r="F98" s="69" t="s">
        <v>549</v>
      </c>
      <c r="G98" s="70"/>
      <c r="H98" s="73" t="s">
        <v>562</v>
      </c>
      <c r="J98" s="61" t="e">
        <f>IF(VLOOKUP($A98,'[1]2. Child Protection'!$B$8:$BG$226,'[1]2. Child Protection'!T$1,FALSE)=C98,"",VLOOKUP($A98,'[1]2. Child Protection'!$B$8:$BG$226,'[1]2. Child Protection'!T$1,FALSE)-C98)</f>
        <v>#VALUE!</v>
      </c>
      <c r="K98" s="61" t="str">
        <f>IF(VLOOKUP($A98,'[1]2. Child Protection'!$B$8:$BG$226,'[1]2. Child Protection'!U$1,FALSE)=D98,"",VLOOKUP($A98,'[1]2. Child Protection'!$B$8:$BG$226,'[1]2. Child Protection'!U$1,FALSE))</f>
        <v/>
      </c>
      <c r="L98" s="74" t="e">
        <f>IF(VLOOKUP($A98,'[1]2. Child Protection'!$B$8:$BG$226,'[1]2. Child Protection'!V$1,FALSE)=#REF!,"",VLOOKUP($A98,'[1]2. Child Protection'!$B$8:$BG$226,'[1]2. Child Protection'!V$1,FALSE)-#REF!)</f>
        <v>#REF!</v>
      </c>
      <c r="M98" s="74" t="e">
        <f>IF(VLOOKUP($A98,'[1]2. Child Protection'!$B$8:$BG$226,'[1]2. Child Protection'!W$1,FALSE)=#REF!,"",VLOOKUP($A98,'[1]2. Child Protection'!$B$8:$BG$226,'[1]2. Child Protection'!W$1,FALSE))</f>
        <v>#REF!</v>
      </c>
      <c r="N98" s="74">
        <f>IF(VLOOKUP($A98,'[1]2. Child Protection'!$B$8:$BG$226,'[1]2. Child Protection'!X$1,FALSE)=E98,"",VLOOKUP($A98,'[1]2. Child Protection'!$B$8:$BG$226,'[1]2. Child Protection'!X$1,FALSE)-E98)</f>
        <v>-1919</v>
      </c>
      <c r="O98" s="74" t="e">
        <f>IF(VLOOKUP($A98,'[1]2. Child Protection'!$B$8:$BG$226,'[1]2. Child Protection'!Y$1,FALSE)=#REF!,"",VLOOKUP($A98,'[1]2. Child Protection'!$B$8:$BG$226,'[1]2. Child Protection'!Y$1,FALSE))</f>
        <v>#REF!</v>
      </c>
      <c r="P98" s="74" t="e">
        <f>IF(VLOOKUP($A98,'[1]2. Child Protection'!$B$8:$BG$226,'[1]2. Child Protection'!Z$1,FALSE)=F98,"",VLOOKUP($A98,'[1]2. Child Protection'!$B$8:$BG$226,'[1]2. Child Protection'!Z$1,FALSE)-F98)</f>
        <v>#VALUE!</v>
      </c>
      <c r="Q98" s="74" t="str">
        <f>IF(VLOOKUP($A98,'[1]2. Child Protection'!$B$8:$BG$226,'[1]2. Child Protection'!AA$1,FALSE)=G98,"",VLOOKUP($A98,'[1]2. Child Protection'!$B$8:$BG$226,'[1]2. Child Protection'!AA$1,FALSE))</f>
        <v>v</v>
      </c>
      <c r="R98" s="61" t="str">
        <f>IF(VLOOKUP($A98,'[1]2. Child Protection'!$B$8:$BG$226,'[1]2. Child Protection'!AB$1,FALSE)=H98,"",VLOOKUP($A98,'[1]2. Child Protection'!$B$8:$BG$226,'[1]2. Child Protection'!AB$1,FALSE))</f>
        <v>UNSD Population and Vital Statistics Report, January 2021, latest update on 4 Jan 2022</v>
      </c>
    </row>
    <row r="99" spans="1:18" x14ac:dyDescent="0.3">
      <c r="A99" s="61" t="s">
        <v>148</v>
      </c>
      <c r="B99" s="61" t="s">
        <v>421</v>
      </c>
      <c r="C99" s="74">
        <v>72.627816099284004</v>
      </c>
      <c r="D99" s="61" t="s">
        <v>12</v>
      </c>
      <c r="E99" s="69">
        <v>2019</v>
      </c>
      <c r="F99" s="71" t="s">
        <v>553</v>
      </c>
      <c r="G99" s="72"/>
      <c r="H99" s="73" t="s">
        <v>621</v>
      </c>
      <c r="J99" s="61">
        <f>IF(VLOOKUP($A99,'[1]2. Child Protection'!$B$8:$BG$226,'[1]2. Child Protection'!T$1,FALSE)=C99,"",VLOOKUP($A99,'[1]2. Child Protection'!$B$8:$BG$226,'[1]2. Child Protection'!T$1,FALSE)-C99)</f>
        <v>24.272183900716001</v>
      </c>
      <c r="K99" s="61" t="str">
        <f>IF(VLOOKUP($A99,'[1]2. Child Protection'!$B$8:$BG$226,'[1]2. Child Protection'!U$1,FALSE)=D99,"",VLOOKUP($A99,'[1]2. Child Protection'!$B$8:$BG$226,'[1]2. Child Protection'!U$1,FALSE))</f>
        <v/>
      </c>
      <c r="L99" s="74" t="e">
        <f>IF(VLOOKUP($A99,'[1]2. Child Protection'!$B$8:$BG$226,'[1]2. Child Protection'!V$1,FALSE)=#REF!,"",VLOOKUP($A99,'[1]2. Child Protection'!$B$8:$BG$226,'[1]2. Child Protection'!V$1,FALSE)-#REF!)</f>
        <v>#REF!</v>
      </c>
      <c r="M99" s="74" t="e">
        <f>IF(VLOOKUP($A99,'[1]2. Child Protection'!$B$8:$BG$226,'[1]2. Child Protection'!W$1,FALSE)=#REF!,"",VLOOKUP($A99,'[1]2. Child Protection'!$B$8:$BG$226,'[1]2. Child Protection'!W$1,FALSE))</f>
        <v>#REF!</v>
      </c>
      <c r="N99" s="74" t="e">
        <f>IF(VLOOKUP($A99,'[1]2. Child Protection'!$B$8:$BG$226,'[1]2. Child Protection'!X$1,FALSE)=E99,"",VLOOKUP($A99,'[1]2. Child Protection'!$B$8:$BG$226,'[1]2. Child Protection'!X$1,FALSE)-E99)</f>
        <v>#VALUE!</v>
      </c>
      <c r="O99" s="74" t="e">
        <f>IF(VLOOKUP($A99,'[1]2. Child Protection'!$B$8:$BG$226,'[1]2. Child Protection'!Y$1,FALSE)=#REF!,"",VLOOKUP($A99,'[1]2. Child Protection'!$B$8:$BG$226,'[1]2. Child Protection'!Y$1,FALSE))</f>
        <v>#REF!</v>
      </c>
      <c r="P99" s="74" t="e">
        <f>IF(VLOOKUP($A99,'[1]2. Child Protection'!$B$8:$BG$226,'[1]2. Child Protection'!Z$1,FALSE)=F99,"",VLOOKUP($A99,'[1]2. Child Protection'!$B$8:$BG$226,'[1]2. Child Protection'!Z$1,FALSE)-F99)</f>
        <v>#VALUE!</v>
      </c>
      <c r="Q99" s="74" t="str">
        <f>IF(VLOOKUP($A99,'[1]2. Child Protection'!$B$8:$BG$226,'[1]2. Child Protection'!AA$1,FALSE)=G99,"",VLOOKUP($A99,'[1]2. Child Protection'!$B$8:$BG$226,'[1]2. Child Protection'!AA$1,FALSE))</f>
        <v/>
      </c>
      <c r="R99" s="61" t="str">
        <f>IF(VLOOKUP($A99,'[1]2. Child Protection'!$B$8:$BG$226,'[1]2. Child Protection'!AB$1,FALSE)=H99,"",VLOOKUP($A99,'[1]2. Child Protection'!$B$8:$BG$226,'[1]2. Child Protection'!AB$1,FALSE))</f>
        <v>Vital statistics 2017</v>
      </c>
    </row>
    <row r="100" spans="1:18" x14ac:dyDescent="0.3">
      <c r="A100" s="61" t="s">
        <v>149</v>
      </c>
      <c r="B100" s="61" t="s">
        <v>422</v>
      </c>
      <c r="C100" s="96">
        <v>128.03883497672248</v>
      </c>
      <c r="D100" s="61" t="s">
        <v>12</v>
      </c>
      <c r="E100" s="69">
        <v>2017</v>
      </c>
      <c r="F100" s="69" t="s">
        <v>549</v>
      </c>
      <c r="G100" s="70"/>
      <c r="H100" s="73" t="s">
        <v>586</v>
      </c>
      <c r="J100" s="61" t="e">
        <f>IF(VLOOKUP($A100,'[1]2. Child Protection'!$B$8:$BG$226,'[1]2. Child Protection'!T$1,FALSE)=C100,"",VLOOKUP($A100,'[1]2. Child Protection'!$B$8:$BG$226,'[1]2. Child Protection'!T$1,FALSE)-C100)</f>
        <v>#VALUE!</v>
      </c>
      <c r="K100" s="61" t="str">
        <f>IF(VLOOKUP($A100,'[1]2. Child Protection'!$B$8:$BG$226,'[1]2. Child Protection'!U$1,FALSE)=D100,"",VLOOKUP($A100,'[1]2. Child Protection'!$B$8:$BG$226,'[1]2. Child Protection'!U$1,FALSE))</f>
        <v/>
      </c>
      <c r="L100" s="74" t="e">
        <f>IF(VLOOKUP($A100,'[1]2. Child Protection'!$B$8:$BG$226,'[1]2. Child Protection'!V$1,FALSE)=#REF!,"",VLOOKUP($A100,'[1]2. Child Protection'!$B$8:$BG$226,'[1]2. Child Protection'!V$1,FALSE)-#REF!)</f>
        <v>#REF!</v>
      </c>
      <c r="M100" s="74" t="e">
        <f>IF(VLOOKUP($A100,'[1]2. Child Protection'!$B$8:$BG$226,'[1]2. Child Protection'!W$1,FALSE)=#REF!,"",VLOOKUP($A100,'[1]2. Child Protection'!$B$8:$BG$226,'[1]2. Child Protection'!W$1,FALSE))</f>
        <v>#REF!</v>
      </c>
      <c r="N100" s="74">
        <f>IF(VLOOKUP($A100,'[1]2. Child Protection'!$B$8:$BG$226,'[1]2. Child Protection'!X$1,FALSE)=E100,"",VLOOKUP($A100,'[1]2. Child Protection'!$B$8:$BG$226,'[1]2. Child Protection'!X$1,FALSE)-E100)</f>
        <v>-1917</v>
      </c>
      <c r="O100" s="74" t="e">
        <f>IF(VLOOKUP($A100,'[1]2. Child Protection'!$B$8:$BG$226,'[1]2. Child Protection'!Y$1,FALSE)=#REF!,"",VLOOKUP($A100,'[1]2. Child Protection'!$B$8:$BG$226,'[1]2. Child Protection'!Y$1,FALSE))</f>
        <v>#REF!</v>
      </c>
      <c r="P100" s="74" t="e">
        <f>IF(VLOOKUP($A100,'[1]2. Child Protection'!$B$8:$BG$226,'[1]2. Child Protection'!Z$1,FALSE)=F100,"",VLOOKUP($A100,'[1]2. Child Protection'!$B$8:$BG$226,'[1]2. Child Protection'!Z$1,FALSE)-F100)</f>
        <v>#VALUE!</v>
      </c>
      <c r="Q100" s="74" t="str">
        <f>IF(VLOOKUP($A100,'[1]2. Child Protection'!$B$8:$BG$226,'[1]2. Child Protection'!AA$1,FALSE)=G100,"",VLOOKUP($A100,'[1]2. Child Protection'!$B$8:$BG$226,'[1]2. Child Protection'!AA$1,FALSE))</f>
        <v>v</v>
      </c>
      <c r="R100" s="61" t="str">
        <f>IF(VLOOKUP($A100,'[1]2. Child Protection'!$B$8:$BG$226,'[1]2. Child Protection'!AB$1,FALSE)=H100,"",VLOOKUP($A100,'[1]2. Child Protection'!$B$8:$BG$226,'[1]2. Child Protection'!AB$1,FALSE))</f>
        <v>UNSD Population and Vital Statistics Report, January 2021, latest update on 4 Jan 2022</v>
      </c>
    </row>
    <row r="101" spans="1:18" x14ac:dyDescent="0.3">
      <c r="A101" s="61" t="s">
        <v>150</v>
      </c>
      <c r="B101" s="61" t="s">
        <v>423</v>
      </c>
      <c r="C101" s="74">
        <v>106.67046408244609</v>
      </c>
      <c r="D101" s="61" t="s">
        <v>28</v>
      </c>
      <c r="E101" s="69">
        <v>2020</v>
      </c>
      <c r="F101" s="71" t="s">
        <v>546</v>
      </c>
      <c r="G101" s="72" t="s">
        <v>547</v>
      </c>
      <c r="H101" s="73" t="s">
        <v>622</v>
      </c>
      <c r="J101" s="61">
        <f>IF(VLOOKUP($A101,'[1]2. Child Protection'!$B$8:$BG$226,'[1]2. Child Protection'!T$1,FALSE)=C101,"",VLOOKUP($A101,'[1]2. Child Protection'!$B$8:$BG$226,'[1]2. Child Protection'!T$1,FALSE)-C101)</f>
        <v>-9.4704640824460853</v>
      </c>
      <c r="K101" s="61">
        <f>IF(VLOOKUP($A101,'[1]2. Child Protection'!$B$8:$BG$226,'[1]2. Child Protection'!U$1,FALSE)=D101,"",VLOOKUP($A101,'[1]2. Child Protection'!$B$8:$BG$226,'[1]2. Child Protection'!U$1,FALSE))</f>
        <v>0</v>
      </c>
      <c r="L101" s="74" t="e">
        <f>IF(VLOOKUP($A101,'[1]2. Child Protection'!$B$8:$BG$226,'[1]2. Child Protection'!V$1,FALSE)=#REF!,"",VLOOKUP($A101,'[1]2. Child Protection'!$B$8:$BG$226,'[1]2. Child Protection'!V$1,FALSE)-#REF!)</f>
        <v>#REF!</v>
      </c>
      <c r="M101" s="74" t="e">
        <f>IF(VLOOKUP($A101,'[1]2. Child Protection'!$B$8:$BG$226,'[1]2. Child Protection'!W$1,FALSE)=#REF!,"",VLOOKUP($A101,'[1]2. Child Protection'!$B$8:$BG$226,'[1]2. Child Protection'!W$1,FALSE))</f>
        <v>#REF!</v>
      </c>
      <c r="N101" s="74">
        <f>IF(VLOOKUP($A101,'[1]2. Child Protection'!$B$8:$BG$226,'[1]2. Child Protection'!X$1,FALSE)=E101,"",VLOOKUP($A101,'[1]2. Child Protection'!$B$8:$BG$226,'[1]2. Child Protection'!X$1,FALSE)-E101)</f>
        <v>-1921.7</v>
      </c>
      <c r="O101" s="74" t="e">
        <f>IF(VLOOKUP($A101,'[1]2. Child Protection'!$B$8:$BG$226,'[1]2. Child Protection'!Y$1,FALSE)=#REF!,"",VLOOKUP($A101,'[1]2. Child Protection'!$B$8:$BG$226,'[1]2. Child Protection'!Y$1,FALSE))</f>
        <v>#REF!</v>
      </c>
      <c r="P101" s="74" t="e">
        <f>IF(VLOOKUP($A101,'[1]2. Child Protection'!$B$8:$BG$226,'[1]2. Child Protection'!Z$1,FALSE)=F101,"",VLOOKUP($A101,'[1]2. Child Protection'!$B$8:$BG$226,'[1]2. Child Protection'!Z$1,FALSE)-F101)</f>
        <v>#VALUE!</v>
      </c>
      <c r="Q101" s="74">
        <f>IF(VLOOKUP($A101,'[1]2. Child Protection'!$B$8:$BG$226,'[1]2. Child Protection'!AA$1,FALSE)=G101,"",VLOOKUP($A101,'[1]2. Child Protection'!$B$8:$BG$226,'[1]2. Child Protection'!AA$1,FALSE))</f>
        <v>0</v>
      </c>
      <c r="R101" s="61" t="str">
        <f>IF(VLOOKUP($A101,'[1]2. Child Protection'!$B$8:$BG$226,'[1]2. Child Protection'!AB$1,FALSE)=H101,"",VLOOKUP($A101,'[1]2. Child Protection'!$B$8:$BG$226,'[1]2. Child Protection'!AB$1,FALSE))</f>
        <v>DHS 2017-18</v>
      </c>
    </row>
    <row r="102" spans="1:18" x14ac:dyDescent="0.3">
      <c r="A102" s="61" t="s">
        <v>151</v>
      </c>
      <c r="B102" s="61" t="s">
        <v>424</v>
      </c>
      <c r="C102" s="74">
        <v>11.628962645527796</v>
      </c>
      <c r="D102" s="61" t="s">
        <v>12</v>
      </c>
      <c r="E102" s="69">
        <v>2020</v>
      </c>
      <c r="F102" s="71" t="s">
        <v>549</v>
      </c>
      <c r="G102" s="72"/>
      <c r="H102" s="73" t="s">
        <v>623</v>
      </c>
      <c r="J102" s="61">
        <f>IF(VLOOKUP($A102,'[1]2. Child Protection'!$B$8:$BG$226,'[1]2. Child Protection'!T$1,FALSE)=C102,"",VLOOKUP($A102,'[1]2. Child Protection'!$B$8:$BG$226,'[1]2. Child Protection'!T$1,FALSE)-C102)</f>
        <v>87.07103735447221</v>
      </c>
      <c r="K102" s="61" t="str">
        <f>IF(VLOOKUP($A102,'[1]2. Child Protection'!$B$8:$BG$226,'[1]2. Child Protection'!U$1,FALSE)=D102,"",VLOOKUP($A102,'[1]2. Child Protection'!$B$8:$BG$226,'[1]2. Child Protection'!U$1,FALSE))</f>
        <v/>
      </c>
      <c r="L102" s="74" t="e">
        <f>IF(VLOOKUP($A102,'[1]2. Child Protection'!$B$8:$BG$226,'[1]2. Child Protection'!V$1,FALSE)=#REF!,"",VLOOKUP($A102,'[1]2. Child Protection'!$B$8:$BG$226,'[1]2. Child Protection'!V$1,FALSE)-#REF!)</f>
        <v>#REF!</v>
      </c>
      <c r="M102" s="74" t="e">
        <f>IF(VLOOKUP($A102,'[1]2. Child Protection'!$B$8:$BG$226,'[1]2. Child Protection'!W$1,FALSE)=#REF!,"",VLOOKUP($A102,'[1]2. Child Protection'!$B$8:$BG$226,'[1]2. Child Protection'!W$1,FALSE))</f>
        <v>#REF!</v>
      </c>
      <c r="N102" s="74">
        <f>IF(VLOOKUP($A102,'[1]2. Child Protection'!$B$8:$BG$226,'[1]2. Child Protection'!X$1,FALSE)=E102,"",VLOOKUP($A102,'[1]2. Child Protection'!$B$8:$BG$226,'[1]2. Child Protection'!X$1,FALSE)-E102)</f>
        <v>-1920.3</v>
      </c>
      <c r="O102" s="74" t="e">
        <f>IF(VLOOKUP($A102,'[1]2. Child Protection'!$B$8:$BG$226,'[1]2. Child Protection'!Y$1,FALSE)=#REF!,"",VLOOKUP($A102,'[1]2. Child Protection'!$B$8:$BG$226,'[1]2. Child Protection'!Y$1,FALSE))</f>
        <v>#REF!</v>
      </c>
      <c r="P102" s="74" t="e">
        <f>IF(VLOOKUP($A102,'[1]2. Child Protection'!$B$8:$BG$226,'[1]2. Child Protection'!Z$1,FALSE)=F102,"",VLOOKUP($A102,'[1]2. Child Protection'!$B$8:$BG$226,'[1]2. Child Protection'!Z$1,FALSE)-F102)</f>
        <v>#VALUE!</v>
      </c>
      <c r="Q102" s="74" t="str">
        <f>IF(VLOOKUP($A102,'[1]2. Child Protection'!$B$8:$BG$226,'[1]2. Child Protection'!AA$1,FALSE)=G102,"",VLOOKUP($A102,'[1]2. Child Protection'!$B$8:$BG$226,'[1]2. Child Protection'!AA$1,FALSE))</f>
        <v/>
      </c>
      <c r="R102" s="61" t="str">
        <f>IF(VLOOKUP($A102,'[1]2. Child Protection'!$B$8:$BG$226,'[1]2. Child Protection'!AB$1,FALSE)=H102,"",VLOOKUP($A102,'[1]2. Child Protection'!$B$8:$BG$226,'[1]2. Child Protection'!AB$1,FALSE))</f>
        <v>MICS 2015</v>
      </c>
    </row>
    <row r="103" spans="1:18" x14ac:dyDescent="0.3">
      <c r="A103" s="61" t="s">
        <v>152</v>
      </c>
      <c r="B103" s="61" t="s">
        <v>425</v>
      </c>
      <c r="C103" s="74">
        <v>4.9162268679000434</v>
      </c>
      <c r="D103" s="61" t="s">
        <v>12</v>
      </c>
      <c r="E103" s="69">
        <v>2018</v>
      </c>
      <c r="F103" s="71" t="s">
        <v>624</v>
      </c>
      <c r="G103" s="72"/>
      <c r="H103" s="73" t="s">
        <v>552</v>
      </c>
      <c r="J103" s="61">
        <f>IF(VLOOKUP($A103,'[1]2. Child Protection'!$B$8:$BG$226,'[1]2. Child Protection'!T$1,FALSE)=C103,"",VLOOKUP($A103,'[1]2. Child Protection'!$B$8:$BG$226,'[1]2. Child Protection'!T$1,FALSE)-C103)</f>
        <v>62.683773132099951</v>
      </c>
      <c r="K103" s="61" t="str">
        <f>IF(VLOOKUP($A103,'[1]2. Child Protection'!$B$8:$BG$226,'[1]2. Child Protection'!U$1,FALSE)=D103,"",VLOOKUP($A103,'[1]2. Child Protection'!$B$8:$BG$226,'[1]2. Child Protection'!U$1,FALSE))</f>
        <v/>
      </c>
      <c r="L103" s="74" t="e">
        <f>IF(VLOOKUP($A103,'[1]2. Child Protection'!$B$8:$BG$226,'[1]2. Child Protection'!V$1,FALSE)=#REF!,"",VLOOKUP($A103,'[1]2. Child Protection'!$B$8:$BG$226,'[1]2. Child Protection'!V$1,FALSE)-#REF!)</f>
        <v>#REF!</v>
      </c>
      <c r="M103" s="74" t="e">
        <f>IF(VLOOKUP($A103,'[1]2. Child Protection'!$B$8:$BG$226,'[1]2. Child Protection'!W$1,FALSE)=#REF!,"",VLOOKUP($A103,'[1]2. Child Protection'!$B$8:$BG$226,'[1]2. Child Protection'!W$1,FALSE))</f>
        <v>#REF!</v>
      </c>
      <c r="N103" s="74">
        <f>IF(VLOOKUP($A103,'[1]2. Child Protection'!$B$8:$BG$226,'[1]2. Child Protection'!X$1,FALSE)=E103,"",VLOOKUP($A103,'[1]2. Child Protection'!$B$8:$BG$226,'[1]2. Child Protection'!X$1,FALSE)-E103)</f>
        <v>-1950.6</v>
      </c>
      <c r="O103" s="74" t="e">
        <f>IF(VLOOKUP($A103,'[1]2. Child Protection'!$B$8:$BG$226,'[1]2. Child Protection'!Y$1,FALSE)=#REF!,"",VLOOKUP($A103,'[1]2. Child Protection'!$B$8:$BG$226,'[1]2. Child Protection'!Y$1,FALSE))</f>
        <v>#REF!</v>
      </c>
      <c r="P103" s="74" t="e">
        <f>IF(VLOOKUP($A103,'[1]2. Child Protection'!$B$8:$BG$226,'[1]2. Child Protection'!Z$1,FALSE)=F103,"",VLOOKUP($A103,'[1]2. Child Protection'!$B$8:$BG$226,'[1]2. Child Protection'!Z$1,FALSE)-F103)</f>
        <v>#VALUE!</v>
      </c>
      <c r="Q103" s="74" t="str">
        <f>IF(VLOOKUP($A103,'[1]2. Child Protection'!$B$8:$BG$226,'[1]2. Child Protection'!AA$1,FALSE)=G103,"",VLOOKUP($A103,'[1]2. Child Protection'!$B$8:$BG$226,'[1]2. Child Protection'!AA$1,FALSE))</f>
        <v/>
      </c>
      <c r="R103" s="61" t="str">
        <f>IF(VLOOKUP($A103,'[1]2. Child Protection'!$B$8:$BG$226,'[1]2. Child Protection'!AB$1,FALSE)=H103,"",VLOOKUP($A103,'[1]2. Child Protection'!$B$8:$BG$226,'[1]2. Child Protection'!AB$1,FALSE))</f>
        <v>DHS 2014</v>
      </c>
    </row>
    <row r="104" spans="1:18" x14ac:dyDescent="0.3">
      <c r="A104" s="61" t="s">
        <v>153</v>
      </c>
      <c r="B104" s="61" t="s">
        <v>426</v>
      </c>
      <c r="C104" s="74">
        <v>181.1696767253581</v>
      </c>
      <c r="D104" s="61" t="s">
        <v>12</v>
      </c>
      <c r="E104" s="69">
        <v>2016</v>
      </c>
      <c r="F104" s="71" t="s">
        <v>554</v>
      </c>
      <c r="G104" s="72"/>
      <c r="H104" s="73" t="s">
        <v>586</v>
      </c>
      <c r="J104" s="61">
        <f>IF(VLOOKUP($A104,'[1]2. Child Protection'!$B$8:$BG$226,'[1]2. Child Protection'!T$1,FALSE)=C104,"",VLOOKUP($A104,'[1]2. Child Protection'!$B$8:$BG$226,'[1]2. Child Protection'!T$1,FALSE)-C104)</f>
        <v>-95.769676725358096</v>
      </c>
      <c r="K104" s="61" t="str">
        <f>IF(VLOOKUP($A104,'[1]2. Child Protection'!$B$8:$BG$226,'[1]2. Child Protection'!U$1,FALSE)=D104,"",VLOOKUP($A104,'[1]2. Child Protection'!$B$8:$BG$226,'[1]2. Child Protection'!U$1,FALSE))</f>
        <v/>
      </c>
      <c r="L104" s="74" t="e">
        <f>IF(VLOOKUP($A104,'[1]2. Child Protection'!$B$8:$BG$226,'[1]2. Child Protection'!V$1,FALSE)=#REF!,"",VLOOKUP($A104,'[1]2. Child Protection'!$B$8:$BG$226,'[1]2. Child Protection'!V$1,FALSE)-#REF!)</f>
        <v>#REF!</v>
      </c>
      <c r="M104" s="74" t="e">
        <f>IF(VLOOKUP($A104,'[1]2. Child Protection'!$B$8:$BG$226,'[1]2. Child Protection'!W$1,FALSE)=#REF!,"",VLOOKUP($A104,'[1]2. Child Protection'!$B$8:$BG$226,'[1]2. Child Protection'!W$1,FALSE))</f>
        <v>#REF!</v>
      </c>
      <c r="N104" s="74">
        <f>IF(VLOOKUP($A104,'[1]2. Child Protection'!$B$8:$BG$226,'[1]2. Child Protection'!X$1,FALSE)=E104,"",VLOOKUP($A104,'[1]2. Child Protection'!$B$8:$BG$226,'[1]2. Child Protection'!X$1,FALSE)-E104)</f>
        <v>-1923.1</v>
      </c>
      <c r="O104" s="74" t="e">
        <f>IF(VLOOKUP($A104,'[1]2. Child Protection'!$B$8:$BG$226,'[1]2. Child Protection'!Y$1,FALSE)=#REF!,"",VLOOKUP($A104,'[1]2. Child Protection'!$B$8:$BG$226,'[1]2. Child Protection'!Y$1,FALSE))</f>
        <v>#REF!</v>
      </c>
      <c r="P104" s="74" t="e">
        <f>IF(VLOOKUP($A104,'[1]2. Child Protection'!$B$8:$BG$226,'[1]2. Child Protection'!Z$1,FALSE)=F104,"",VLOOKUP($A104,'[1]2. Child Protection'!$B$8:$BG$226,'[1]2. Child Protection'!Z$1,FALSE)-F104)</f>
        <v>#VALUE!</v>
      </c>
      <c r="Q104" s="74" t="str">
        <f>IF(VLOOKUP($A104,'[1]2. Child Protection'!$B$8:$BG$226,'[1]2. Child Protection'!AA$1,FALSE)=G104,"",VLOOKUP($A104,'[1]2. Child Protection'!$B$8:$BG$226,'[1]2. Child Protection'!AA$1,FALSE))</f>
        <v/>
      </c>
      <c r="R104" s="61" t="str">
        <f>IF(VLOOKUP($A104,'[1]2. Child Protection'!$B$8:$BG$226,'[1]2. Child Protection'!AB$1,FALSE)=H104,"",VLOOKUP($A104,'[1]2. Child Protection'!$B$8:$BG$226,'[1]2. Child Protection'!AB$1,FALSE))</f>
        <v>MICS 2018-19</v>
      </c>
    </row>
    <row r="105" spans="1:18" x14ac:dyDescent="0.3">
      <c r="A105" s="61" t="s">
        <v>170</v>
      </c>
      <c r="B105" s="61" t="s">
        <v>429</v>
      </c>
      <c r="C105" s="96" t="s">
        <v>12</v>
      </c>
      <c r="D105" s="61" t="s">
        <v>12</v>
      </c>
      <c r="E105" s="69" t="s">
        <v>12</v>
      </c>
      <c r="F105" s="71" t="s">
        <v>12</v>
      </c>
      <c r="G105" s="72" t="s">
        <v>12</v>
      </c>
      <c r="H105" s="73" t="s">
        <v>12</v>
      </c>
      <c r="J105" s="61" t="e">
        <f>IF(VLOOKUP($A105,'[1]2. Child Protection'!$B$8:$BG$226,'[1]2. Child Protection'!T$1,FALSE)=C105,"",VLOOKUP($A105,'[1]2. Child Protection'!$B$8:$BG$226,'[1]2. Child Protection'!T$1,FALSE)-C105)</f>
        <v>#VALUE!</v>
      </c>
      <c r="K105" s="61" t="str">
        <f>IF(VLOOKUP($A105,'[1]2. Child Protection'!$B$8:$BG$226,'[1]2. Child Protection'!U$1,FALSE)=D105,"",VLOOKUP($A105,'[1]2. Child Protection'!$B$8:$BG$226,'[1]2. Child Protection'!U$1,FALSE))</f>
        <v/>
      </c>
      <c r="L105" s="74" t="e">
        <f>IF(VLOOKUP($A105,'[1]2. Child Protection'!$B$8:$BG$226,'[1]2. Child Protection'!V$1,FALSE)=#REF!,"",VLOOKUP($A105,'[1]2. Child Protection'!$B$8:$BG$226,'[1]2. Child Protection'!V$1,FALSE)-#REF!)</f>
        <v>#REF!</v>
      </c>
      <c r="M105" s="74" t="e">
        <f>IF(VLOOKUP($A105,'[1]2. Child Protection'!$B$8:$BG$226,'[1]2. Child Protection'!W$1,FALSE)=#REF!,"",VLOOKUP($A105,'[1]2. Child Protection'!$B$8:$BG$226,'[1]2. Child Protection'!W$1,FALSE))</f>
        <v>#REF!</v>
      </c>
      <c r="N105" s="74" t="e">
        <f>IF(VLOOKUP($A105,'[1]2. Child Protection'!$B$8:$BG$226,'[1]2. Child Protection'!X$1,FALSE)=E105,"",VLOOKUP($A105,'[1]2. Child Protection'!$B$8:$BG$226,'[1]2. Child Protection'!X$1,FALSE)-E105)</f>
        <v>#VALUE!</v>
      </c>
      <c r="O105" s="74" t="e">
        <f>IF(VLOOKUP($A105,'[1]2. Child Protection'!$B$8:$BG$226,'[1]2. Child Protection'!Y$1,FALSE)=#REF!,"",VLOOKUP($A105,'[1]2. Child Protection'!$B$8:$BG$226,'[1]2. Child Protection'!Y$1,FALSE))</f>
        <v>#REF!</v>
      </c>
      <c r="P105" s="74" t="e">
        <f>IF(VLOOKUP($A105,'[1]2. Child Protection'!$B$8:$BG$226,'[1]2. Child Protection'!Z$1,FALSE)=F105,"",VLOOKUP($A105,'[1]2. Child Protection'!$B$8:$BG$226,'[1]2. Child Protection'!Z$1,FALSE)-F105)</f>
        <v>#VALUE!</v>
      </c>
      <c r="Q105" s="74" t="str">
        <f>IF(VLOOKUP($A105,'[1]2. Child Protection'!$B$8:$BG$226,'[1]2. Child Protection'!AA$1,FALSE)=G105,"",VLOOKUP($A105,'[1]2. Child Protection'!$B$8:$BG$226,'[1]2. Child Protection'!AA$1,FALSE))</f>
        <v/>
      </c>
      <c r="R105" s="61" t="str">
        <f>IF(VLOOKUP($A105,'[1]2. Child Protection'!$B$8:$BG$226,'[1]2. Child Protection'!AB$1,FALSE)=H105,"",VLOOKUP($A105,'[1]2. Child Protection'!$B$8:$BG$226,'[1]2. Child Protection'!AB$1,FALSE))</f>
        <v/>
      </c>
    </row>
    <row r="106" spans="1:18" x14ac:dyDescent="0.3">
      <c r="A106" s="61" t="s">
        <v>155</v>
      </c>
      <c r="B106" s="61" t="s">
        <v>430</v>
      </c>
      <c r="C106" s="74">
        <v>80.878328966549304</v>
      </c>
      <c r="D106" s="61" t="s">
        <v>12</v>
      </c>
      <c r="E106" s="69">
        <v>2020</v>
      </c>
      <c r="F106" s="69" t="s">
        <v>549</v>
      </c>
      <c r="G106" s="72"/>
      <c r="H106" s="73" t="s">
        <v>625</v>
      </c>
      <c r="J106" s="61">
        <f>IF(VLOOKUP($A106,'[1]2. Child Protection'!$B$8:$BG$226,'[1]2. Child Protection'!T$1,FALSE)=C106,"",VLOOKUP($A106,'[1]2. Child Protection'!$B$8:$BG$226,'[1]2. Child Protection'!T$1,FALSE)-C106)</f>
        <v>16.021671033450701</v>
      </c>
      <c r="K106" s="61" t="str">
        <f>IF(VLOOKUP($A106,'[1]2. Child Protection'!$B$8:$BG$226,'[1]2. Child Protection'!U$1,FALSE)=D106,"",VLOOKUP($A106,'[1]2. Child Protection'!$B$8:$BG$226,'[1]2. Child Protection'!U$1,FALSE))</f>
        <v/>
      </c>
      <c r="L106" s="74" t="e">
        <f>IF(VLOOKUP($A106,'[1]2. Child Protection'!$B$8:$BG$226,'[1]2. Child Protection'!V$1,FALSE)=#REF!,"",VLOOKUP($A106,'[1]2. Child Protection'!$B$8:$BG$226,'[1]2. Child Protection'!V$1,FALSE)-#REF!)</f>
        <v>#REF!</v>
      </c>
      <c r="M106" s="74" t="e">
        <f>IF(VLOOKUP($A106,'[1]2. Child Protection'!$B$8:$BG$226,'[1]2. Child Protection'!W$1,FALSE)=#REF!,"",VLOOKUP($A106,'[1]2. Child Protection'!$B$8:$BG$226,'[1]2. Child Protection'!W$1,FALSE))</f>
        <v>#REF!</v>
      </c>
      <c r="N106" s="74">
        <f>IF(VLOOKUP($A106,'[1]2. Child Protection'!$B$8:$BG$226,'[1]2. Child Protection'!X$1,FALSE)=E106,"",VLOOKUP($A106,'[1]2. Child Protection'!$B$8:$BG$226,'[1]2. Child Protection'!X$1,FALSE)-E106)</f>
        <v>-1920.5</v>
      </c>
      <c r="O106" s="74" t="e">
        <f>IF(VLOOKUP($A106,'[1]2. Child Protection'!$B$8:$BG$226,'[1]2. Child Protection'!Y$1,FALSE)=#REF!,"",VLOOKUP($A106,'[1]2. Child Protection'!$B$8:$BG$226,'[1]2. Child Protection'!Y$1,FALSE))</f>
        <v>#REF!</v>
      </c>
      <c r="P106" s="74" t="e">
        <f>IF(VLOOKUP($A106,'[1]2. Child Protection'!$B$8:$BG$226,'[1]2. Child Protection'!Z$1,FALSE)=F106,"",VLOOKUP($A106,'[1]2. Child Protection'!$B$8:$BG$226,'[1]2. Child Protection'!Z$1,FALSE)-F106)</f>
        <v>#VALUE!</v>
      </c>
      <c r="Q106" s="74" t="str">
        <f>IF(VLOOKUP($A106,'[1]2. Child Protection'!$B$8:$BG$226,'[1]2. Child Protection'!AA$1,FALSE)=G106,"",VLOOKUP($A106,'[1]2. Child Protection'!$B$8:$BG$226,'[1]2. Child Protection'!AA$1,FALSE))</f>
        <v/>
      </c>
      <c r="R106" s="61" t="str">
        <f>IF(VLOOKUP($A106,'[1]2. Child Protection'!$B$8:$BG$226,'[1]2. Child Protection'!AB$1,FALSE)=H106,"",VLOOKUP($A106,'[1]2. Child Protection'!$B$8:$BG$226,'[1]2. Child Protection'!AB$1,FALSE))</f>
        <v>MICS 2018</v>
      </c>
    </row>
    <row r="107" spans="1:18" x14ac:dyDescent="0.3">
      <c r="A107" s="61" t="s">
        <v>156</v>
      </c>
      <c r="B107" s="61" t="s">
        <v>431</v>
      </c>
      <c r="C107" s="74" t="s">
        <v>12</v>
      </c>
      <c r="D107" s="61" t="s">
        <v>12</v>
      </c>
      <c r="E107" s="69" t="s">
        <v>12</v>
      </c>
      <c r="F107" s="71" t="s">
        <v>12</v>
      </c>
      <c r="G107" s="72" t="s">
        <v>12</v>
      </c>
      <c r="H107" s="73" t="s">
        <v>12</v>
      </c>
      <c r="J107" s="61" t="e">
        <f>IF(VLOOKUP($A107,'[1]2. Child Protection'!$B$8:$BG$226,'[1]2. Child Protection'!T$1,FALSE)=C107,"",VLOOKUP($A107,'[1]2. Child Protection'!$B$8:$BG$226,'[1]2. Child Protection'!T$1,FALSE)-C107)</f>
        <v>#VALUE!</v>
      </c>
      <c r="K107" s="61" t="str">
        <f>IF(VLOOKUP($A107,'[1]2. Child Protection'!$B$8:$BG$226,'[1]2. Child Protection'!U$1,FALSE)=D107,"",VLOOKUP($A107,'[1]2. Child Protection'!$B$8:$BG$226,'[1]2. Child Protection'!U$1,FALSE))</f>
        <v>y</v>
      </c>
      <c r="L107" s="74" t="e">
        <f>IF(VLOOKUP($A107,'[1]2. Child Protection'!$B$8:$BG$226,'[1]2. Child Protection'!V$1,FALSE)=#REF!,"",VLOOKUP($A107,'[1]2. Child Protection'!$B$8:$BG$226,'[1]2. Child Protection'!V$1,FALSE)-#REF!)</f>
        <v>#REF!</v>
      </c>
      <c r="M107" s="74" t="e">
        <f>IF(VLOOKUP($A107,'[1]2. Child Protection'!$B$8:$BG$226,'[1]2. Child Protection'!W$1,FALSE)=#REF!,"",VLOOKUP($A107,'[1]2. Child Protection'!$B$8:$BG$226,'[1]2. Child Protection'!W$1,FALSE))</f>
        <v>#REF!</v>
      </c>
      <c r="N107" s="74" t="e">
        <f>IF(VLOOKUP($A107,'[1]2. Child Protection'!$B$8:$BG$226,'[1]2. Child Protection'!X$1,FALSE)=E107,"",VLOOKUP($A107,'[1]2. Child Protection'!$B$8:$BG$226,'[1]2. Child Protection'!X$1,FALSE)-E107)</f>
        <v>#VALUE!</v>
      </c>
      <c r="O107" s="74" t="e">
        <f>IF(VLOOKUP($A107,'[1]2. Child Protection'!$B$8:$BG$226,'[1]2. Child Protection'!Y$1,FALSE)=#REF!,"",VLOOKUP($A107,'[1]2. Child Protection'!$B$8:$BG$226,'[1]2. Child Protection'!Y$1,FALSE))</f>
        <v>#REF!</v>
      </c>
      <c r="P107" s="74" t="e">
        <f>IF(VLOOKUP($A107,'[1]2. Child Protection'!$B$8:$BG$226,'[1]2. Child Protection'!Z$1,FALSE)=F107,"",VLOOKUP($A107,'[1]2. Child Protection'!$B$8:$BG$226,'[1]2. Child Protection'!Z$1,FALSE)-F107)</f>
        <v>#VALUE!</v>
      </c>
      <c r="Q107" s="74" t="str">
        <f>IF(VLOOKUP($A107,'[1]2. Child Protection'!$B$8:$BG$226,'[1]2. Child Protection'!AA$1,FALSE)=G107,"",VLOOKUP($A107,'[1]2. Child Protection'!$B$8:$BG$226,'[1]2. Child Protection'!AA$1,FALSE))</f>
        <v>y</v>
      </c>
      <c r="R107" s="61" t="str">
        <f>IF(VLOOKUP($A107,'[1]2. Child Protection'!$B$8:$BG$226,'[1]2. Child Protection'!AB$1,FALSE)=H107,"",VLOOKUP($A107,'[1]2. Child Protection'!$B$8:$BG$226,'[1]2. Child Protection'!AB$1,FALSE))</f>
        <v>MICS 2017</v>
      </c>
    </row>
    <row r="108" spans="1:18" x14ac:dyDescent="0.3">
      <c r="A108" s="61" t="s">
        <v>158</v>
      </c>
      <c r="B108" s="61" t="s">
        <v>432</v>
      </c>
      <c r="C108" s="96">
        <v>50.047187348071034</v>
      </c>
      <c r="D108" s="61" t="s">
        <v>12</v>
      </c>
      <c r="E108" s="69">
        <v>2018</v>
      </c>
      <c r="F108" s="69" t="s">
        <v>549</v>
      </c>
      <c r="G108" s="70"/>
      <c r="H108" s="73" t="s">
        <v>552</v>
      </c>
      <c r="J108" s="61" t="e">
        <f>IF(VLOOKUP($A108,'[1]2. Child Protection'!$B$8:$BG$226,'[1]2. Child Protection'!T$1,FALSE)=C108,"",VLOOKUP($A108,'[1]2. Child Protection'!$B$8:$BG$226,'[1]2. Child Protection'!T$1,FALSE)-C108)</f>
        <v>#VALUE!</v>
      </c>
      <c r="K108" s="61" t="str">
        <f>IF(VLOOKUP($A108,'[1]2. Child Protection'!$B$8:$BG$226,'[1]2. Child Protection'!U$1,FALSE)=D108,"",VLOOKUP($A108,'[1]2. Child Protection'!$B$8:$BG$226,'[1]2. Child Protection'!U$1,FALSE))</f>
        <v/>
      </c>
      <c r="L108" s="74" t="e">
        <f>IF(VLOOKUP($A108,'[1]2. Child Protection'!$B$8:$BG$226,'[1]2. Child Protection'!V$1,FALSE)=#REF!,"",VLOOKUP($A108,'[1]2. Child Protection'!$B$8:$BG$226,'[1]2. Child Protection'!V$1,FALSE)-#REF!)</f>
        <v>#REF!</v>
      </c>
      <c r="M108" s="74" t="e">
        <f>IF(VLOOKUP($A108,'[1]2. Child Protection'!$B$8:$BG$226,'[1]2. Child Protection'!W$1,FALSE)=#REF!,"",VLOOKUP($A108,'[1]2. Child Protection'!$B$8:$BG$226,'[1]2. Child Protection'!W$1,FALSE))</f>
        <v>#REF!</v>
      </c>
      <c r="N108" s="74">
        <f>IF(VLOOKUP($A108,'[1]2. Child Protection'!$B$8:$BG$226,'[1]2. Child Protection'!X$1,FALSE)=E108,"",VLOOKUP($A108,'[1]2. Child Protection'!$B$8:$BG$226,'[1]2. Child Protection'!X$1,FALSE)-E108)</f>
        <v>-1918</v>
      </c>
      <c r="O108" s="74" t="e">
        <f>IF(VLOOKUP($A108,'[1]2. Child Protection'!$B$8:$BG$226,'[1]2. Child Protection'!Y$1,FALSE)=#REF!,"",VLOOKUP($A108,'[1]2. Child Protection'!$B$8:$BG$226,'[1]2. Child Protection'!Y$1,FALSE))</f>
        <v>#REF!</v>
      </c>
      <c r="P108" s="74" t="e">
        <f>IF(VLOOKUP($A108,'[1]2. Child Protection'!$B$8:$BG$226,'[1]2. Child Protection'!Z$1,FALSE)=F108,"",VLOOKUP($A108,'[1]2. Child Protection'!$B$8:$BG$226,'[1]2. Child Protection'!Z$1,FALSE)-F108)</f>
        <v>#VALUE!</v>
      </c>
      <c r="Q108" s="74" t="str">
        <f>IF(VLOOKUP($A108,'[1]2. Child Protection'!$B$8:$BG$226,'[1]2. Child Protection'!AA$1,FALSE)=G108,"",VLOOKUP($A108,'[1]2. Child Protection'!$B$8:$BG$226,'[1]2. Child Protection'!AA$1,FALSE))</f>
        <v>v</v>
      </c>
      <c r="R108" s="61" t="str">
        <f>IF(VLOOKUP($A108,'[1]2. Child Protection'!$B$8:$BG$226,'[1]2. Child Protection'!AB$1,FALSE)=H108,"",VLOOKUP($A108,'[1]2. Child Protection'!$B$8:$BG$226,'[1]2. Child Protection'!AB$1,FALSE))</f>
        <v>UNSD Population and Vital Statistics Report, January 2021, latest update on 4 Jan 2022</v>
      </c>
    </row>
    <row r="109" spans="1:18" x14ac:dyDescent="0.3">
      <c r="A109" s="61" t="s">
        <v>159</v>
      </c>
      <c r="B109" s="61" t="s">
        <v>433</v>
      </c>
      <c r="C109" s="74">
        <v>14.872122742542091</v>
      </c>
      <c r="D109" s="61" t="s">
        <v>12</v>
      </c>
      <c r="E109" s="69">
        <v>2017</v>
      </c>
      <c r="F109" s="71" t="s">
        <v>604</v>
      </c>
      <c r="G109" s="72"/>
      <c r="H109" s="73" t="s">
        <v>552</v>
      </c>
      <c r="J109" s="61">
        <f>IF(VLOOKUP($A109,'[1]2. Child Protection'!$B$8:$BG$226,'[1]2. Child Protection'!T$1,FALSE)=C109,"",VLOOKUP($A109,'[1]2. Child Protection'!$B$8:$BG$226,'[1]2. Child Protection'!T$1,FALSE)-C109)</f>
        <v>83.027877257457916</v>
      </c>
      <c r="K109" s="61" t="str">
        <f>IF(VLOOKUP($A109,'[1]2. Child Protection'!$B$8:$BG$226,'[1]2. Child Protection'!U$1,FALSE)=D109,"",VLOOKUP($A109,'[1]2. Child Protection'!$B$8:$BG$226,'[1]2. Child Protection'!U$1,FALSE))</f>
        <v>y</v>
      </c>
      <c r="L109" s="74" t="e">
        <f>IF(VLOOKUP($A109,'[1]2. Child Protection'!$B$8:$BG$226,'[1]2. Child Protection'!V$1,FALSE)=#REF!,"",VLOOKUP($A109,'[1]2. Child Protection'!$B$8:$BG$226,'[1]2. Child Protection'!V$1,FALSE)-#REF!)</f>
        <v>#REF!</v>
      </c>
      <c r="M109" s="74" t="e">
        <f>IF(VLOOKUP($A109,'[1]2. Child Protection'!$B$8:$BG$226,'[1]2. Child Protection'!W$1,FALSE)=#REF!,"",VLOOKUP($A109,'[1]2. Child Protection'!$B$8:$BG$226,'[1]2. Child Protection'!W$1,FALSE))</f>
        <v>#REF!</v>
      </c>
      <c r="N109" s="74">
        <f>IF(VLOOKUP($A109,'[1]2. Child Protection'!$B$8:$BG$226,'[1]2. Child Protection'!X$1,FALSE)=E109,"",VLOOKUP($A109,'[1]2. Child Protection'!$B$8:$BG$226,'[1]2. Child Protection'!X$1,FALSE)-E109)</f>
        <v>-1917.2</v>
      </c>
      <c r="O109" s="74" t="e">
        <f>IF(VLOOKUP($A109,'[1]2. Child Protection'!$B$8:$BG$226,'[1]2. Child Protection'!Y$1,FALSE)=#REF!,"",VLOOKUP($A109,'[1]2. Child Protection'!$B$8:$BG$226,'[1]2. Child Protection'!Y$1,FALSE))</f>
        <v>#REF!</v>
      </c>
      <c r="P109" s="74" t="e">
        <f>IF(VLOOKUP($A109,'[1]2. Child Protection'!$B$8:$BG$226,'[1]2. Child Protection'!Z$1,FALSE)=F109,"",VLOOKUP($A109,'[1]2. Child Protection'!$B$8:$BG$226,'[1]2. Child Protection'!Z$1,FALSE)-F109)</f>
        <v>#VALUE!</v>
      </c>
      <c r="Q109" s="74" t="str">
        <f>IF(VLOOKUP($A109,'[1]2. Child Protection'!$B$8:$BG$226,'[1]2. Child Protection'!AA$1,FALSE)=G109,"",VLOOKUP($A109,'[1]2. Child Protection'!$B$8:$BG$226,'[1]2. Child Protection'!AA$1,FALSE))</f>
        <v>y</v>
      </c>
      <c r="R109" s="61" t="str">
        <f>IF(VLOOKUP($A109,'[1]2. Child Protection'!$B$8:$BG$226,'[1]2. Child Protection'!AB$1,FALSE)=H109,"",VLOOKUP($A109,'[1]2. Child Protection'!$B$8:$BG$226,'[1]2. Child Protection'!AB$1,FALSE))</f>
        <v>MICS 2015-16</v>
      </c>
    </row>
    <row r="110" spans="1:18" x14ac:dyDescent="0.3">
      <c r="A110" s="61" t="s">
        <v>160</v>
      </c>
      <c r="B110" s="61" t="s">
        <v>434</v>
      </c>
      <c r="C110" s="74">
        <v>6.7627285044342518</v>
      </c>
      <c r="D110" s="61" t="s">
        <v>28</v>
      </c>
      <c r="E110" s="69">
        <v>2020</v>
      </c>
      <c r="F110" s="71" t="s">
        <v>626</v>
      </c>
      <c r="G110" s="72" t="s">
        <v>627</v>
      </c>
      <c r="H110" s="73" t="s">
        <v>628</v>
      </c>
      <c r="J110" s="61">
        <f>IF(VLOOKUP($A110,'[1]2. Child Protection'!$B$8:$BG$226,'[1]2. Child Protection'!T$1,FALSE)=C110,"",VLOOKUP($A110,'[1]2. Child Protection'!$B$8:$BG$226,'[1]2. Child Protection'!T$1,FALSE)-C110)</f>
        <v>21.337271495565751</v>
      </c>
      <c r="K110" s="61">
        <f>IF(VLOOKUP($A110,'[1]2. Child Protection'!$B$8:$BG$226,'[1]2. Child Protection'!U$1,FALSE)=D110,"",VLOOKUP($A110,'[1]2. Child Protection'!$B$8:$BG$226,'[1]2. Child Protection'!U$1,FALSE))</f>
        <v>0</v>
      </c>
      <c r="L110" s="74" t="e">
        <f>IF(VLOOKUP($A110,'[1]2. Child Protection'!$B$8:$BG$226,'[1]2. Child Protection'!V$1,FALSE)=#REF!,"",VLOOKUP($A110,'[1]2. Child Protection'!$B$8:$BG$226,'[1]2. Child Protection'!V$1,FALSE)-#REF!)</f>
        <v>#REF!</v>
      </c>
      <c r="M110" s="74" t="e">
        <f>IF(VLOOKUP($A110,'[1]2. Child Protection'!$B$8:$BG$226,'[1]2. Child Protection'!W$1,FALSE)=#REF!,"",VLOOKUP($A110,'[1]2. Child Protection'!$B$8:$BG$226,'[1]2. Child Protection'!W$1,FALSE))</f>
        <v>#REF!</v>
      </c>
      <c r="N110" s="74">
        <f>IF(VLOOKUP($A110,'[1]2. Child Protection'!$B$8:$BG$226,'[1]2. Child Protection'!X$1,FALSE)=E110,"",VLOOKUP($A110,'[1]2. Child Protection'!$B$8:$BG$226,'[1]2. Child Protection'!X$1,FALSE)-E110)</f>
        <v>-1974.5</v>
      </c>
      <c r="O110" s="74" t="e">
        <f>IF(VLOOKUP($A110,'[1]2. Child Protection'!$B$8:$BG$226,'[1]2. Child Protection'!Y$1,FALSE)=#REF!,"",VLOOKUP($A110,'[1]2. Child Protection'!$B$8:$BG$226,'[1]2. Child Protection'!Y$1,FALSE))</f>
        <v>#REF!</v>
      </c>
      <c r="P110" s="74" t="e">
        <f>IF(VLOOKUP($A110,'[1]2. Child Protection'!$B$8:$BG$226,'[1]2. Child Protection'!Z$1,FALSE)=F110,"",VLOOKUP($A110,'[1]2. Child Protection'!$B$8:$BG$226,'[1]2. Child Protection'!Z$1,FALSE)-F110)</f>
        <v>#VALUE!</v>
      </c>
      <c r="Q110" s="74">
        <f>IF(VLOOKUP($A110,'[1]2. Child Protection'!$B$8:$BG$226,'[1]2. Child Protection'!AA$1,FALSE)=G110,"",VLOOKUP($A110,'[1]2. Child Protection'!$B$8:$BG$226,'[1]2. Child Protection'!AA$1,FALSE))</f>
        <v>0</v>
      </c>
      <c r="R110" s="61" t="str">
        <f>IF(VLOOKUP($A110,'[1]2. Child Protection'!$B$8:$BG$226,'[1]2. Child Protection'!AB$1,FALSE)=H110,"",VLOOKUP($A110,'[1]2. Child Protection'!$B$8:$BG$226,'[1]2. Child Protection'!AB$1,FALSE))</f>
        <v>MICS 2018</v>
      </c>
    </row>
    <row r="111" spans="1:18" x14ac:dyDescent="0.3">
      <c r="A111" s="61" t="s">
        <v>161</v>
      </c>
      <c r="B111" s="61" t="s">
        <v>435</v>
      </c>
      <c r="C111" s="74">
        <v>1.9855123780150838</v>
      </c>
      <c r="D111" s="61" t="s">
        <v>12</v>
      </c>
      <c r="E111" s="69">
        <v>2018</v>
      </c>
      <c r="F111" s="71" t="s">
        <v>629</v>
      </c>
      <c r="G111" s="72"/>
      <c r="H111" s="73" t="s">
        <v>630</v>
      </c>
      <c r="J111" s="61">
        <f>IF(VLOOKUP($A111,'[1]2. Child Protection'!$B$8:$BG$226,'[1]2. Child Protection'!T$1,FALSE)=C111,"",VLOOKUP($A111,'[1]2. Child Protection'!$B$8:$BG$226,'[1]2. Child Protection'!T$1,FALSE)-C111)</f>
        <v>61.714487621984922</v>
      </c>
      <c r="K111" s="61" t="str">
        <f>IF(VLOOKUP($A111,'[1]2. Child Protection'!$B$8:$BG$226,'[1]2. Child Protection'!U$1,FALSE)=D111,"",VLOOKUP($A111,'[1]2. Child Protection'!$B$8:$BG$226,'[1]2. Child Protection'!U$1,FALSE))</f>
        <v/>
      </c>
      <c r="L111" s="74" t="e">
        <f>IF(VLOOKUP($A111,'[1]2. Child Protection'!$B$8:$BG$226,'[1]2. Child Protection'!V$1,FALSE)=#REF!,"",VLOOKUP($A111,'[1]2. Child Protection'!$B$8:$BG$226,'[1]2. Child Protection'!V$1,FALSE)-#REF!)</f>
        <v>#REF!</v>
      </c>
      <c r="M111" s="74" t="e">
        <f>IF(VLOOKUP($A111,'[1]2. Child Protection'!$B$8:$BG$226,'[1]2. Child Protection'!W$1,FALSE)=#REF!,"",VLOOKUP($A111,'[1]2. Child Protection'!$B$8:$BG$226,'[1]2. Child Protection'!W$1,FALSE))</f>
        <v>#REF!</v>
      </c>
      <c r="N111" s="74">
        <f>IF(VLOOKUP($A111,'[1]2. Child Protection'!$B$8:$BG$226,'[1]2. Child Protection'!X$1,FALSE)=E111,"",VLOOKUP($A111,'[1]2. Child Protection'!$B$8:$BG$226,'[1]2. Child Protection'!X$1,FALSE)-E111)</f>
        <v>-1950.9</v>
      </c>
      <c r="O111" s="74" t="e">
        <f>IF(VLOOKUP($A111,'[1]2. Child Protection'!$B$8:$BG$226,'[1]2. Child Protection'!Y$1,FALSE)=#REF!,"",VLOOKUP($A111,'[1]2. Child Protection'!$B$8:$BG$226,'[1]2. Child Protection'!Y$1,FALSE))</f>
        <v>#REF!</v>
      </c>
      <c r="P111" s="74" t="e">
        <f>IF(VLOOKUP($A111,'[1]2. Child Protection'!$B$8:$BG$226,'[1]2. Child Protection'!Z$1,FALSE)=F111,"",VLOOKUP($A111,'[1]2. Child Protection'!$B$8:$BG$226,'[1]2. Child Protection'!Z$1,FALSE)-F111)</f>
        <v>#VALUE!</v>
      </c>
      <c r="Q111" s="74" t="str">
        <f>IF(VLOOKUP($A111,'[1]2. Child Protection'!$B$8:$BG$226,'[1]2. Child Protection'!AA$1,FALSE)=G111,"",VLOOKUP($A111,'[1]2. Child Protection'!$B$8:$BG$226,'[1]2. Child Protection'!AA$1,FALSE))</f>
        <v/>
      </c>
      <c r="R111" s="61" t="str">
        <f>IF(VLOOKUP($A111,'[1]2. Child Protection'!$B$8:$BG$226,'[1]2. Child Protection'!AB$1,FALSE)=H111,"",VLOOKUP($A111,'[1]2. Child Protection'!$B$8:$BG$226,'[1]2. Child Protection'!AB$1,FALSE))</f>
        <v>DHS 2019-20</v>
      </c>
    </row>
    <row r="112" spans="1:18" x14ac:dyDescent="0.3">
      <c r="A112" s="61" t="s">
        <v>179</v>
      </c>
      <c r="B112" s="61" t="s">
        <v>436</v>
      </c>
      <c r="C112" s="96" t="s">
        <v>12</v>
      </c>
      <c r="D112" s="61" t="s">
        <v>12</v>
      </c>
      <c r="E112" s="69" t="s">
        <v>12</v>
      </c>
      <c r="F112" s="71" t="s">
        <v>12</v>
      </c>
      <c r="G112" s="72" t="s">
        <v>12</v>
      </c>
      <c r="H112" s="73" t="s">
        <v>12</v>
      </c>
      <c r="J112" s="61" t="e">
        <f>IF(VLOOKUP($A112,'[1]2. Child Protection'!$B$8:$BG$226,'[1]2. Child Protection'!T$1,FALSE)=C112,"",VLOOKUP($A112,'[1]2. Child Protection'!$B$8:$BG$226,'[1]2. Child Protection'!T$1,FALSE)-C112)</f>
        <v>#VALUE!</v>
      </c>
      <c r="K112" s="61" t="str">
        <f>IF(VLOOKUP($A112,'[1]2. Child Protection'!$B$8:$BG$226,'[1]2. Child Protection'!U$1,FALSE)=D112,"",VLOOKUP($A112,'[1]2. Child Protection'!$B$8:$BG$226,'[1]2. Child Protection'!U$1,FALSE))</f>
        <v/>
      </c>
      <c r="L112" s="74" t="e">
        <f>IF(VLOOKUP($A112,'[1]2. Child Protection'!$B$8:$BG$226,'[1]2. Child Protection'!V$1,FALSE)=#REF!,"",VLOOKUP($A112,'[1]2. Child Protection'!$B$8:$BG$226,'[1]2. Child Protection'!V$1,FALSE)-#REF!)</f>
        <v>#REF!</v>
      </c>
      <c r="M112" s="74" t="e">
        <f>IF(VLOOKUP($A112,'[1]2. Child Protection'!$B$8:$BG$226,'[1]2. Child Protection'!W$1,FALSE)=#REF!,"",VLOOKUP($A112,'[1]2. Child Protection'!$B$8:$BG$226,'[1]2. Child Protection'!W$1,FALSE))</f>
        <v>#REF!</v>
      </c>
      <c r="N112" s="74" t="e">
        <f>IF(VLOOKUP($A112,'[1]2. Child Protection'!$B$8:$BG$226,'[1]2. Child Protection'!X$1,FALSE)=E112,"",VLOOKUP($A112,'[1]2. Child Protection'!$B$8:$BG$226,'[1]2. Child Protection'!X$1,FALSE)-E112)</f>
        <v>#VALUE!</v>
      </c>
      <c r="O112" s="74" t="e">
        <f>IF(VLOOKUP($A112,'[1]2. Child Protection'!$B$8:$BG$226,'[1]2. Child Protection'!Y$1,FALSE)=#REF!,"",VLOOKUP($A112,'[1]2. Child Protection'!$B$8:$BG$226,'[1]2. Child Protection'!Y$1,FALSE))</f>
        <v>#REF!</v>
      </c>
      <c r="P112" s="74" t="e">
        <f>IF(VLOOKUP($A112,'[1]2. Child Protection'!$B$8:$BG$226,'[1]2. Child Protection'!Z$1,FALSE)=F112,"",VLOOKUP($A112,'[1]2. Child Protection'!$B$8:$BG$226,'[1]2. Child Protection'!Z$1,FALSE)-F112)</f>
        <v>#VALUE!</v>
      </c>
      <c r="Q112" s="74" t="str">
        <f>IF(VLOOKUP($A112,'[1]2. Child Protection'!$B$8:$BG$226,'[1]2. Child Protection'!AA$1,FALSE)=G112,"",VLOOKUP($A112,'[1]2. Child Protection'!$B$8:$BG$226,'[1]2. Child Protection'!AA$1,FALSE))</f>
        <v/>
      </c>
      <c r="R112" s="61" t="str">
        <f>IF(VLOOKUP($A112,'[1]2. Child Protection'!$B$8:$BG$226,'[1]2. Child Protection'!AB$1,FALSE)=H112,"",VLOOKUP($A112,'[1]2. Child Protection'!$B$8:$BG$226,'[1]2. Child Protection'!AB$1,FALSE))</f>
        <v/>
      </c>
    </row>
    <row r="113" spans="1:18" x14ac:dyDescent="0.3">
      <c r="A113" s="61" t="s">
        <v>163</v>
      </c>
      <c r="B113" s="61" t="s">
        <v>535</v>
      </c>
      <c r="C113" s="96">
        <v>0</v>
      </c>
      <c r="D113" s="61" t="s">
        <v>12</v>
      </c>
      <c r="E113" s="69">
        <v>2019</v>
      </c>
      <c r="F113" s="69" t="s">
        <v>549</v>
      </c>
      <c r="G113" s="70"/>
      <c r="H113" s="73" t="s">
        <v>562</v>
      </c>
      <c r="J113" s="61" t="e">
        <f>IF(VLOOKUP($A113,'[1]2. Child Protection'!$B$8:$BG$226,'[1]2. Child Protection'!T$1,FALSE)=C113,"",VLOOKUP($A113,'[1]2. Child Protection'!$B$8:$BG$226,'[1]2. Child Protection'!T$1,FALSE)-C113)</f>
        <v>#VALUE!</v>
      </c>
      <c r="K113" s="61" t="str">
        <f>IF(VLOOKUP($A113,'[1]2. Child Protection'!$B$8:$BG$226,'[1]2. Child Protection'!U$1,FALSE)=D113,"",VLOOKUP($A113,'[1]2. Child Protection'!$B$8:$BG$226,'[1]2. Child Protection'!U$1,FALSE))</f>
        <v/>
      </c>
      <c r="L113" s="74" t="e">
        <f>IF(VLOOKUP($A113,'[1]2. Child Protection'!$B$8:$BG$226,'[1]2. Child Protection'!V$1,FALSE)=#REF!,"",VLOOKUP($A113,'[1]2. Child Protection'!$B$8:$BG$226,'[1]2. Child Protection'!V$1,FALSE)-#REF!)</f>
        <v>#REF!</v>
      </c>
      <c r="M113" s="74" t="e">
        <f>IF(VLOOKUP($A113,'[1]2. Child Protection'!$B$8:$BG$226,'[1]2. Child Protection'!W$1,FALSE)=#REF!,"",VLOOKUP($A113,'[1]2. Child Protection'!$B$8:$BG$226,'[1]2. Child Protection'!W$1,FALSE))</f>
        <v>#REF!</v>
      </c>
      <c r="N113" s="74">
        <f>IF(VLOOKUP($A113,'[1]2. Child Protection'!$B$8:$BG$226,'[1]2. Child Protection'!X$1,FALSE)=E113,"",VLOOKUP($A113,'[1]2. Child Protection'!$B$8:$BG$226,'[1]2. Child Protection'!X$1,FALSE)-E113)</f>
        <v>-1919</v>
      </c>
      <c r="O113" s="74" t="e">
        <f>IF(VLOOKUP($A113,'[1]2. Child Protection'!$B$8:$BG$226,'[1]2. Child Protection'!Y$1,FALSE)=#REF!,"",VLOOKUP($A113,'[1]2. Child Protection'!$B$8:$BG$226,'[1]2. Child Protection'!Y$1,FALSE))</f>
        <v>#REF!</v>
      </c>
      <c r="P113" s="74" t="e">
        <f>IF(VLOOKUP($A113,'[1]2. Child Protection'!$B$8:$BG$226,'[1]2. Child Protection'!Z$1,FALSE)=F113,"",VLOOKUP($A113,'[1]2. Child Protection'!$B$8:$BG$226,'[1]2. Child Protection'!Z$1,FALSE)-F113)</f>
        <v>#VALUE!</v>
      </c>
      <c r="Q113" s="74" t="str">
        <f>IF(VLOOKUP($A113,'[1]2. Child Protection'!$B$8:$BG$226,'[1]2. Child Protection'!AA$1,FALSE)=G113,"",VLOOKUP($A113,'[1]2. Child Protection'!$B$8:$BG$226,'[1]2. Child Protection'!AA$1,FALSE))</f>
        <v>v</v>
      </c>
      <c r="R113" s="61" t="str">
        <f>IF(VLOOKUP($A113,'[1]2. Child Protection'!$B$8:$BG$226,'[1]2. Child Protection'!AB$1,FALSE)=H113,"",VLOOKUP($A113,'[1]2. Child Protection'!$B$8:$BG$226,'[1]2. Child Protection'!AB$1,FALSE))</f>
        <v>UNSD Population and Vital Statistics Report, January 2021, latest update on 4 Jan 2022</v>
      </c>
    </row>
    <row r="114" spans="1:18" x14ac:dyDescent="0.3">
      <c r="A114" s="61" t="s">
        <v>164</v>
      </c>
      <c r="B114" s="61" t="s">
        <v>437</v>
      </c>
      <c r="C114" s="96">
        <v>98.959027156640715</v>
      </c>
      <c r="D114" s="61" t="s">
        <v>12</v>
      </c>
      <c r="E114" s="69">
        <v>2018</v>
      </c>
      <c r="F114" s="69" t="s">
        <v>557</v>
      </c>
      <c r="G114" s="70"/>
      <c r="H114" s="73" t="s">
        <v>552</v>
      </c>
      <c r="J114" s="61" t="e">
        <f>IF(VLOOKUP($A114,'[1]2. Child Protection'!$B$8:$BG$226,'[1]2. Child Protection'!T$1,FALSE)=C114,"",VLOOKUP($A114,'[1]2. Child Protection'!$B$8:$BG$226,'[1]2. Child Protection'!T$1,FALSE)-C114)</f>
        <v>#VALUE!</v>
      </c>
      <c r="K114" s="61" t="str">
        <f>IF(VLOOKUP($A114,'[1]2. Child Protection'!$B$8:$BG$226,'[1]2. Child Protection'!U$1,FALSE)=D114,"",VLOOKUP($A114,'[1]2. Child Protection'!$B$8:$BG$226,'[1]2. Child Protection'!U$1,FALSE))</f>
        <v/>
      </c>
      <c r="L114" s="74" t="e">
        <f>IF(VLOOKUP($A114,'[1]2. Child Protection'!$B$8:$BG$226,'[1]2. Child Protection'!V$1,FALSE)=#REF!,"",VLOOKUP($A114,'[1]2. Child Protection'!$B$8:$BG$226,'[1]2. Child Protection'!V$1,FALSE)-#REF!)</f>
        <v>#REF!</v>
      </c>
      <c r="M114" s="74" t="e">
        <f>IF(VLOOKUP($A114,'[1]2. Child Protection'!$B$8:$BG$226,'[1]2. Child Protection'!W$1,FALSE)=#REF!,"",VLOOKUP($A114,'[1]2. Child Protection'!$B$8:$BG$226,'[1]2. Child Protection'!W$1,FALSE))</f>
        <v>#REF!</v>
      </c>
      <c r="N114" s="74">
        <f>IF(VLOOKUP($A114,'[1]2. Child Protection'!$B$8:$BG$226,'[1]2. Child Protection'!X$1,FALSE)=E114,"",VLOOKUP($A114,'[1]2. Child Protection'!$B$8:$BG$226,'[1]2. Child Protection'!X$1,FALSE)-E114)</f>
        <v>-1918</v>
      </c>
      <c r="O114" s="74" t="e">
        <f>IF(VLOOKUP($A114,'[1]2. Child Protection'!$B$8:$BG$226,'[1]2. Child Protection'!Y$1,FALSE)=#REF!,"",VLOOKUP($A114,'[1]2. Child Protection'!$B$8:$BG$226,'[1]2. Child Protection'!Y$1,FALSE))</f>
        <v>#REF!</v>
      </c>
      <c r="P114" s="74" t="e">
        <f>IF(VLOOKUP($A114,'[1]2. Child Protection'!$B$8:$BG$226,'[1]2. Child Protection'!Z$1,FALSE)=F114,"",VLOOKUP($A114,'[1]2. Child Protection'!$B$8:$BG$226,'[1]2. Child Protection'!Z$1,FALSE)-F114)</f>
        <v>#VALUE!</v>
      </c>
      <c r="Q114" s="74" t="str">
        <f>IF(VLOOKUP($A114,'[1]2. Child Protection'!$B$8:$BG$226,'[1]2. Child Protection'!AA$1,FALSE)=G114,"",VLOOKUP($A114,'[1]2. Child Protection'!$B$8:$BG$226,'[1]2. Child Protection'!AA$1,FALSE))</f>
        <v>y</v>
      </c>
      <c r="R114" s="61" t="str">
        <f>IF(VLOOKUP($A114,'[1]2. Child Protection'!$B$8:$BG$226,'[1]2. Child Protection'!AB$1,FALSE)=H114,"",VLOOKUP($A114,'[1]2. Child Protection'!$B$8:$BG$226,'[1]2. Child Protection'!AB$1,FALSE))</f>
        <v>Statistics Lithuania 2020</v>
      </c>
    </row>
    <row r="115" spans="1:18" x14ac:dyDescent="0.3">
      <c r="A115" s="61" t="s">
        <v>166</v>
      </c>
      <c r="B115" s="61" t="s">
        <v>438</v>
      </c>
      <c r="C115" s="96">
        <v>0</v>
      </c>
      <c r="D115" s="61" t="s">
        <v>12</v>
      </c>
      <c r="E115" s="69">
        <v>2019</v>
      </c>
      <c r="F115" s="69" t="s">
        <v>557</v>
      </c>
      <c r="G115" s="70"/>
      <c r="H115" s="73" t="s">
        <v>562</v>
      </c>
      <c r="J115" s="61" t="e">
        <f>IF(VLOOKUP($A115,'[1]2. Child Protection'!$B$8:$BG$226,'[1]2. Child Protection'!T$1,FALSE)=C115,"",VLOOKUP($A115,'[1]2. Child Protection'!$B$8:$BG$226,'[1]2. Child Protection'!T$1,FALSE)-C115)</f>
        <v>#VALUE!</v>
      </c>
      <c r="K115" s="61" t="str">
        <f>IF(VLOOKUP($A115,'[1]2. Child Protection'!$B$8:$BG$226,'[1]2. Child Protection'!U$1,FALSE)=D115,"",VLOOKUP($A115,'[1]2. Child Protection'!$B$8:$BG$226,'[1]2. Child Protection'!U$1,FALSE))</f>
        <v/>
      </c>
      <c r="L115" s="74" t="e">
        <f>IF(VLOOKUP($A115,'[1]2. Child Protection'!$B$8:$BG$226,'[1]2. Child Protection'!V$1,FALSE)=#REF!,"",VLOOKUP($A115,'[1]2. Child Protection'!$B$8:$BG$226,'[1]2. Child Protection'!V$1,FALSE)-#REF!)</f>
        <v>#REF!</v>
      </c>
      <c r="M115" s="74" t="e">
        <f>IF(VLOOKUP($A115,'[1]2. Child Protection'!$B$8:$BG$226,'[1]2. Child Protection'!W$1,FALSE)=#REF!,"",VLOOKUP($A115,'[1]2. Child Protection'!$B$8:$BG$226,'[1]2. Child Protection'!W$1,FALSE))</f>
        <v>#REF!</v>
      </c>
      <c r="N115" s="74">
        <f>IF(VLOOKUP($A115,'[1]2. Child Protection'!$B$8:$BG$226,'[1]2. Child Protection'!X$1,FALSE)=E115,"",VLOOKUP($A115,'[1]2. Child Protection'!$B$8:$BG$226,'[1]2. Child Protection'!X$1,FALSE)-E115)</f>
        <v>-1919</v>
      </c>
      <c r="O115" s="74" t="e">
        <f>IF(VLOOKUP($A115,'[1]2. Child Protection'!$B$8:$BG$226,'[1]2. Child Protection'!Y$1,FALSE)=#REF!,"",VLOOKUP($A115,'[1]2. Child Protection'!$B$8:$BG$226,'[1]2. Child Protection'!Y$1,FALSE))</f>
        <v>#REF!</v>
      </c>
      <c r="P115" s="74" t="e">
        <f>IF(VLOOKUP($A115,'[1]2. Child Protection'!$B$8:$BG$226,'[1]2. Child Protection'!Z$1,FALSE)=F115,"",VLOOKUP($A115,'[1]2. Child Protection'!$B$8:$BG$226,'[1]2. Child Protection'!Z$1,FALSE)-F115)</f>
        <v>#VALUE!</v>
      </c>
      <c r="Q115" s="74" t="str">
        <f>IF(VLOOKUP($A115,'[1]2. Child Protection'!$B$8:$BG$226,'[1]2. Child Protection'!AA$1,FALSE)=G115,"",VLOOKUP($A115,'[1]2. Child Protection'!$B$8:$BG$226,'[1]2. Child Protection'!AA$1,FALSE))</f>
        <v>v</v>
      </c>
      <c r="R115" s="61" t="str">
        <f>IF(VLOOKUP($A115,'[1]2. Child Protection'!$B$8:$BG$226,'[1]2. Child Protection'!AB$1,FALSE)=H115,"",VLOOKUP($A115,'[1]2. Child Protection'!$B$8:$BG$226,'[1]2. Child Protection'!AB$1,FALSE))</f>
        <v>UNSD Population and Vital Statistics Report, January 2021, latest update on 4 Jan 2022</v>
      </c>
    </row>
    <row r="116" spans="1:18" x14ac:dyDescent="0.3">
      <c r="A116" s="61" t="s">
        <v>167</v>
      </c>
      <c r="B116" s="61" t="s">
        <v>439</v>
      </c>
      <c r="C116" s="74">
        <v>26.473821391410294</v>
      </c>
      <c r="D116" s="61" t="s">
        <v>12</v>
      </c>
      <c r="E116" s="69">
        <v>2021</v>
      </c>
      <c r="F116" s="71" t="s">
        <v>551</v>
      </c>
      <c r="G116" s="72"/>
      <c r="H116" s="73" t="s">
        <v>586</v>
      </c>
      <c r="J116" s="61">
        <f>IF(VLOOKUP($A116,'[1]2. Child Protection'!$B$8:$BG$226,'[1]2. Child Protection'!T$1,FALSE)=C116,"",VLOOKUP($A116,'[1]2. Child Protection'!$B$8:$BG$226,'[1]2. Child Protection'!T$1,FALSE)-C116)</f>
        <v>47.8261786085897</v>
      </c>
      <c r="K116" s="61" t="str">
        <f>IF(VLOOKUP($A116,'[1]2. Child Protection'!$B$8:$BG$226,'[1]2. Child Protection'!U$1,FALSE)=D116,"",VLOOKUP($A116,'[1]2. Child Protection'!$B$8:$BG$226,'[1]2. Child Protection'!U$1,FALSE))</f>
        <v/>
      </c>
      <c r="L116" s="74" t="e">
        <f>IF(VLOOKUP($A116,'[1]2. Child Protection'!$B$8:$BG$226,'[1]2. Child Protection'!V$1,FALSE)=#REF!,"",VLOOKUP($A116,'[1]2. Child Protection'!$B$8:$BG$226,'[1]2. Child Protection'!V$1,FALSE)-#REF!)</f>
        <v>#REF!</v>
      </c>
      <c r="M116" s="74" t="e">
        <f>IF(VLOOKUP($A116,'[1]2. Child Protection'!$B$8:$BG$226,'[1]2. Child Protection'!W$1,FALSE)=#REF!,"",VLOOKUP($A116,'[1]2. Child Protection'!$B$8:$BG$226,'[1]2. Child Protection'!W$1,FALSE))</f>
        <v>#REF!</v>
      </c>
      <c r="N116" s="74">
        <f>IF(VLOOKUP($A116,'[1]2. Child Protection'!$B$8:$BG$226,'[1]2. Child Protection'!X$1,FALSE)=E116,"",VLOOKUP($A116,'[1]2. Child Protection'!$B$8:$BG$226,'[1]2. Child Protection'!X$1,FALSE)-E116)</f>
        <v>-1942.3</v>
      </c>
      <c r="O116" s="74" t="e">
        <f>IF(VLOOKUP($A116,'[1]2. Child Protection'!$B$8:$BG$226,'[1]2. Child Protection'!Y$1,FALSE)=#REF!,"",VLOOKUP($A116,'[1]2. Child Protection'!$B$8:$BG$226,'[1]2. Child Protection'!Y$1,FALSE))</f>
        <v>#REF!</v>
      </c>
      <c r="P116" s="74" t="e">
        <f>IF(VLOOKUP($A116,'[1]2. Child Protection'!$B$8:$BG$226,'[1]2. Child Protection'!Z$1,FALSE)=F116,"",VLOOKUP($A116,'[1]2. Child Protection'!$B$8:$BG$226,'[1]2. Child Protection'!Z$1,FALSE)-F116)</f>
        <v>#VALUE!</v>
      </c>
      <c r="Q116" s="74" t="str">
        <f>IF(VLOOKUP($A116,'[1]2. Child Protection'!$B$8:$BG$226,'[1]2. Child Protection'!AA$1,FALSE)=G116,"",VLOOKUP($A116,'[1]2. Child Protection'!$B$8:$BG$226,'[1]2. Child Protection'!AA$1,FALSE))</f>
        <v/>
      </c>
      <c r="R116" s="61" t="str">
        <f>IF(VLOOKUP($A116,'[1]2. Child Protection'!$B$8:$BG$226,'[1]2. Child Protection'!AB$1,FALSE)=H116,"",VLOOKUP($A116,'[1]2. Child Protection'!$B$8:$BG$226,'[1]2. Child Protection'!AB$1,FALSE))</f>
        <v>MICS 2018</v>
      </c>
    </row>
    <row r="117" spans="1:18" x14ac:dyDescent="0.3">
      <c r="A117" s="61" t="s">
        <v>168</v>
      </c>
      <c r="B117" s="61" t="s">
        <v>440</v>
      </c>
      <c r="C117" s="74" t="s">
        <v>12</v>
      </c>
      <c r="D117" s="61" t="s">
        <v>12</v>
      </c>
      <c r="E117" s="69" t="s">
        <v>12</v>
      </c>
      <c r="F117" s="71" t="s">
        <v>12</v>
      </c>
      <c r="G117" s="72" t="s">
        <v>12</v>
      </c>
      <c r="H117" s="73" t="s">
        <v>12</v>
      </c>
      <c r="J117" s="61" t="e">
        <f>IF(VLOOKUP($A117,'[1]2. Child Protection'!$B$8:$BG$226,'[1]2. Child Protection'!T$1,FALSE)=C117,"",VLOOKUP($A117,'[1]2. Child Protection'!$B$8:$BG$226,'[1]2. Child Protection'!T$1,FALSE)-C117)</f>
        <v>#VALUE!</v>
      </c>
      <c r="K117" s="61" t="str">
        <f>IF(VLOOKUP($A117,'[1]2. Child Protection'!$B$8:$BG$226,'[1]2. Child Protection'!U$1,FALSE)=D117,"",VLOOKUP($A117,'[1]2. Child Protection'!$B$8:$BG$226,'[1]2. Child Protection'!U$1,FALSE))</f>
        <v>y</v>
      </c>
      <c r="L117" s="74" t="e">
        <f>IF(VLOOKUP($A117,'[1]2. Child Protection'!$B$8:$BG$226,'[1]2. Child Protection'!V$1,FALSE)=#REF!,"",VLOOKUP($A117,'[1]2. Child Protection'!$B$8:$BG$226,'[1]2. Child Protection'!V$1,FALSE)-#REF!)</f>
        <v>#REF!</v>
      </c>
      <c r="M117" s="74" t="e">
        <f>IF(VLOOKUP($A117,'[1]2. Child Protection'!$B$8:$BG$226,'[1]2. Child Protection'!W$1,FALSE)=#REF!,"",VLOOKUP($A117,'[1]2. Child Protection'!$B$8:$BG$226,'[1]2. Child Protection'!W$1,FALSE))</f>
        <v>#REF!</v>
      </c>
      <c r="N117" s="74" t="e">
        <f>IF(VLOOKUP($A117,'[1]2. Child Protection'!$B$8:$BG$226,'[1]2. Child Protection'!X$1,FALSE)=E117,"",VLOOKUP($A117,'[1]2. Child Protection'!$B$8:$BG$226,'[1]2. Child Protection'!X$1,FALSE)-E117)</f>
        <v>#VALUE!</v>
      </c>
      <c r="O117" s="74" t="e">
        <f>IF(VLOOKUP($A117,'[1]2. Child Protection'!$B$8:$BG$226,'[1]2. Child Protection'!Y$1,FALSE)=#REF!,"",VLOOKUP($A117,'[1]2. Child Protection'!$B$8:$BG$226,'[1]2. Child Protection'!Y$1,FALSE))</f>
        <v>#REF!</v>
      </c>
      <c r="P117" s="74" t="e">
        <f>IF(VLOOKUP($A117,'[1]2. Child Protection'!$B$8:$BG$226,'[1]2. Child Protection'!Z$1,FALSE)=F117,"",VLOOKUP($A117,'[1]2. Child Protection'!$B$8:$BG$226,'[1]2. Child Protection'!Z$1,FALSE)-F117)</f>
        <v>#VALUE!</v>
      </c>
      <c r="Q117" s="74" t="str">
        <f>IF(VLOOKUP($A117,'[1]2. Child Protection'!$B$8:$BG$226,'[1]2. Child Protection'!AA$1,FALSE)=G117,"",VLOOKUP($A117,'[1]2. Child Protection'!$B$8:$BG$226,'[1]2. Child Protection'!AA$1,FALSE))</f>
        <v>y</v>
      </c>
      <c r="R117" s="61" t="str">
        <f>IF(VLOOKUP($A117,'[1]2. Child Protection'!$B$8:$BG$226,'[1]2. Child Protection'!AB$1,FALSE)=H117,"",VLOOKUP($A117,'[1]2. Child Protection'!$B$8:$BG$226,'[1]2. Child Protection'!AB$1,FALSE))</f>
        <v>MICS 2013-14</v>
      </c>
    </row>
    <row r="118" spans="1:18" x14ac:dyDescent="0.3">
      <c r="A118" s="61" t="s">
        <v>190</v>
      </c>
      <c r="B118" s="61" t="s">
        <v>441</v>
      </c>
      <c r="C118" s="96">
        <v>27.193433914678881</v>
      </c>
      <c r="D118" s="61" t="s">
        <v>28</v>
      </c>
      <c r="E118" s="69">
        <v>2019</v>
      </c>
      <c r="F118" s="71" t="s">
        <v>554</v>
      </c>
      <c r="G118" s="72" t="s">
        <v>631</v>
      </c>
      <c r="H118" s="73" t="s">
        <v>632</v>
      </c>
      <c r="J118" s="61" t="e">
        <f>IF(VLOOKUP($A118,'[1]2. Child Protection'!$B$8:$BG$226,'[1]2. Child Protection'!T$1,FALSE)=C118,"",VLOOKUP($A118,'[1]2. Child Protection'!$B$8:$BG$226,'[1]2. Child Protection'!T$1,FALSE)-C118)</f>
        <v>#VALUE!</v>
      </c>
      <c r="K118" s="61">
        <f>IF(VLOOKUP($A118,'[1]2. Child Protection'!$B$8:$BG$226,'[1]2. Child Protection'!U$1,FALSE)=D118,"",VLOOKUP($A118,'[1]2. Child Protection'!$B$8:$BG$226,'[1]2. Child Protection'!U$1,FALSE))</f>
        <v>0</v>
      </c>
      <c r="L118" s="74" t="e">
        <f>IF(VLOOKUP($A118,'[1]2. Child Protection'!$B$8:$BG$226,'[1]2. Child Protection'!V$1,FALSE)=#REF!,"",VLOOKUP($A118,'[1]2. Child Protection'!$B$8:$BG$226,'[1]2. Child Protection'!V$1,FALSE)-#REF!)</f>
        <v>#REF!</v>
      </c>
      <c r="M118" s="74" t="e">
        <f>IF(VLOOKUP($A118,'[1]2. Child Protection'!$B$8:$BG$226,'[1]2. Child Protection'!W$1,FALSE)=#REF!,"",VLOOKUP($A118,'[1]2. Child Protection'!$B$8:$BG$226,'[1]2. Child Protection'!W$1,FALSE))</f>
        <v>#REF!</v>
      </c>
      <c r="N118" s="74" t="e">
        <f>IF(VLOOKUP($A118,'[1]2. Child Protection'!$B$8:$BG$226,'[1]2. Child Protection'!X$1,FALSE)=E118,"",VLOOKUP($A118,'[1]2. Child Protection'!$B$8:$BG$226,'[1]2. Child Protection'!X$1,FALSE)-E118)</f>
        <v>#VALUE!</v>
      </c>
      <c r="O118" s="74" t="e">
        <f>IF(VLOOKUP($A118,'[1]2. Child Protection'!$B$8:$BG$226,'[1]2. Child Protection'!Y$1,FALSE)=#REF!,"",VLOOKUP($A118,'[1]2. Child Protection'!$B$8:$BG$226,'[1]2. Child Protection'!Y$1,FALSE))</f>
        <v>#REF!</v>
      </c>
      <c r="P118" s="74" t="e">
        <f>IF(VLOOKUP($A118,'[1]2. Child Protection'!$B$8:$BG$226,'[1]2. Child Protection'!Z$1,FALSE)=F118,"",VLOOKUP($A118,'[1]2. Child Protection'!$B$8:$BG$226,'[1]2. Child Protection'!Z$1,FALSE)-F118)</f>
        <v>#VALUE!</v>
      </c>
      <c r="Q118" s="74">
        <f>IF(VLOOKUP($A118,'[1]2. Child Protection'!$B$8:$BG$226,'[1]2. Child Protection'!AA$1,FALSE)=G118,"",VLOOKUP($A118,'[1]2. Child Protection'!$B$8:$BG$226,'[1]2. Child Protection'!AA$1,FALSE))</f>
        <v>0</v>
      </c>
      <c r="R118" s="61">
        <f>IF(VLOOKUP($A118,'[1]2. Child Protection'!$B$8:$BG$226,'[1]2. Child Protection'!AB$1,FALSE)=H118,"",VLOOKUP($A118,'[1]2. Child Protection'!$B$8:$BG$226,'[1]2. Child Protection'!AB$1,FALSE))</f>
        <v>0</v>
      </c>
    </row>
    <row r="119" spans="1:18" x14ac:dyDescent="0.3">
      <c r="A119" s="61" t="s">
        <v>171</v>
      </c>
      <c r="B119" s="61" t="s">
        <v>442</v>
      </c>
      <c r="C119" s="74" t="s">
        <v>12</v>
      </c>
      <c r="D119" s="61" t="s">
        <v>12</v>
      </c>
      <c r="E119" s="69" t="s">
        <v>12</v>
      </c>
      <c r="F119" s="71" t="s">
        <v>12</v>
      </c>
      <c r="G119" s="72" t="s">
        <v>12</v>
      </c>
      <c r="H119" s="73" t="s">
        <v>12</v>
      </c>
      <c r="J119" s="61" t="e">
        <f>IF(VLOOKUP($A119,'[1]2. Child Protection'!$B$8:$BG$226,'[1]2. Child Protection'!T$1,FALSE)=C119,"",VLOOKUP($A119,'[1]2. Child Protection'!$B$8:$BG$226,'[1]2. Child Protection'!T$1,FALSE)-C119)</f>
        <v>#VALUE!</v>
      </c>
      <c r="K119" s="61" t="str">
        <f>IF(VLOOKUP($A119,'[1]2. Child Protection'!$B$8:$BG$226,'[1]2. Child Protection'!U$1,FALSE)=D119,"",VLOOKUP($A119,'[1]2. Child Protection'!$B$8:$BG$226,'[1]2. Child Protection'!U$1,FALSE))</f>
        <v/>
      </c>
      <c r="L119" s="74" t="e">
        <f>IF(VLOOKUP($A119,'[1]2. Child Protection'!$B$8:$BG$226,'[1]2. Child Protection'!V$1,FALSE)=#REF!,"",VLOOKUP($A119,'[1]2. Child Protection'!$B$8:$BG$226,'[1]2. Child Protection'!V$1,FALSE)-#REF!)</f>
        <v>#REF!</v>
      </c>
      <c r="M119" s="74" t="e">
        <f>IF(VLOOKUP($A119,'[1]2. Child Protection'!$B$8:$BG$226,'[1]2. Child Protection'!W$1,FALSE)=#REF!,"",VLOOKUP($A119,'[1]2. Child Protection'!$B$8:$BG$226,'[1]2. Child Protection'!W$1,FALSE))</f>
        <v>#REF!</v>
      </c>
      <c r="N119" s="74" t="e">
        <f>IF(VLOOKUP($A119,'[1]2. Child Protection'!$B$8:$BG$226,'[1]2. Child Protection'!X$1,FALSE)=E119,"",VLOOKUP($A119,'[1]2. Child Protection'!$B$8:$BG$226,'[1]2. Child Protection'!X$1,FALSE)-E119)</f>
        <v>#VALUE!</v>
      </c>
      <c r="O119" s="74" t="e">
        <f>IF(VLOOKUP($A119,'[1]2. Child Protection'!$B$8:$BG$226,'[1]2. Child Protection'!Y$1,FALSE)=#REF!,"",VLOOKUP($A119,'[1]2. Child Protection'!$B$8:$BG$226,'[1]2. Child Protection'!Y$1,FALSE))</f>
        <v>#REF!</v>
      </c>
      <c r="P119" s="74" t="e">
        <f>IF(VLOOKUP($A119,'[1]2. Child Protection'!$B$8:$BG$226,'[1]2. Child Protection'!Z$1,FALSE)=F119,"",VLOOKUP($A119,'[1]2. Child Protection'!$B$8:$BG$226,'[1]2. Child Protection'!Z$1,FALSE)-F119)</f>
        <v>#VALUE!</v>
      </c>
      <c r="Q119" s="74" t="str">
        <f>IF(VLOOKUP($A119,'[1]2. Child Protection'!$B$8:$BG$226,'[1]2. Child Protection'!AA$1,FALSE)=G119,"",VLOOKUP($A119,'[1]2. Child Protection'!$B$8:$BG$226,'[1]2. Child Protection'!AA$1,FALSE))</f>
        <v/>
      </c>
      <c r="R119" s="61" t="str">
        <f>IF(VLOOKUP($A119,'[1]2. Child Protection'!$B$8:$BG$226,'[1]2. Child Protection'!AB$1,FALSE)=H119,"",VLOOKUP($A119,'[1]2. Child Protection'!$B$8:$BG$226,'[1]2. Child Protection'!AB$1,FALSE))</f>
        <v>DHS 2016-17</v>
      </c>
    </row>
    <row r="120" spans="1:18" x14ac:dyDescent="0.3">
      <c r="A120" s="61" t="s">
        <v>172</v>
      </c>
      <c r="B120" s="61" t="s">
        <v>443</v>
      </c>
      <c r="C120" s="74">
        <v>9.8494013286533235</v>
      </c>
      <c r="D120" s="61" t="s">
        <v>12</v>
      </c>
      <c r="E120" s="69">
        <v>2018</v>
      </c>
      <c r="F120" s="71" t="s">
        <v>551</v>
      </c>
      <c r="G120" s="72"/>
      <c r="H120" s="73" t="s">
        <v>633</v>
      </c>
      <c r="J120" s="61">
        <f>IF(VLOOKUP($A120,'[1]2. Child Protection'!$B$8:$BG$226,'[1]2. Child Protection'!T$1,FALSE)=C120,"",VLOOKUP($A120,'[1]2. Child Protection'!$B$8:$BG$226,'[1]2. Child Protection'!T$1,FALSE)-C120)</f>
        <v>77.550598671346677</v>
      </c>
      <c r="K120" s="61" t="str">
        <f>IF(VLOOKUP($A120,'[1]2. Child Protection'!$B$8:$BG$226,'[1]2. Child Protection'!U$1,FALSE)=D120,"",VLOOKUP($A120,'[1]2. Child Protection'!$B$8:$BG$226,'[1]2. Child Protection'!U$1,FALSE))</f>
        <v>y</v>
      </c>
      <c r="L120" s="74" t="e">
        <f>IF(VLOOKUP($A120,'[1]2. Child Protection'!$B$8:$BG$226,'[1]2. Child Protection'!V$1,FALSE)=#REF!,"",VLOOKUP($A120,'[1]2. Child Protection'!$B$8:$BG$226,'[1]2. Child Protection'!V$1,FALSE)-#REF!)</f>
        <v>#REF!</v>
      </c>
      <c r="M120" s="74" t="e">
        <f>IF(VLOOKUP($A120,'[1]2. Child Protection'!$B$8:$BG$226,'[1]2. Child Protection'!W$1,FALSE)=#REF!,"",VLOOKUP($A120,'[1]2. Child Protection'!$B$8:$BG$226,'[1]2. Child Protection'!W$1,FALSE))</f>
        <v>#REF!</v>
      </c>
      <c r="N120" s="74">
        <f>IF(VLOOKUP($A120,'[1]2. Child Protection'!$B$8:$BG$226,'[1]2. Child Protection'!X$1,FALSE)=E120,"",VLOOKUP($A120,'[1]2. Child Protection'!$B$8:$BG$226,'[1]2. Child Protection'!X$1,FALSE)-E120)</f>
        <v>-1930.2</v>
      </c>
      <c r="O120" s="74" t="e">
        <f>IF(VLOOKUP($A120,'[1]2. Child Protection'!$B$8:$BG$226,'[1]2. Child Protection'!Y$1,FALSE)=#REF!,"",VLOOKUP($A120,'[1]2. Child Protection'!$B$8:$BG$226,'[1]2. Child Protection'!Y$1,FALSE))</f>
        <v>#REF!</v>
      </c>
      <c r="P120" s="74" t="e">
        <f>IF(VLOOKUP($A120,'[1]2. Child Protection'!$B$8:$BG$226,'[1]2. Child Protection'!Z$1,FALSE)=F120,"",VLOOKUP($A120,'[1]2. Child Protection'!$B$8:$BG$226,'[1]2. Child Protection'!Z$1,FALSE)-F120)</f>
        <v>#VALUE!</v>
      </c>
      <c r="Q120" s="74" t="str">
        <f>IF(VLOOKUP($A120,'[1]2. Child Protection'!$B$8:$BG$226,'[1]2. Child Protection'!AA$1,FALSE)=G120,"",VLOOKUP($A120,'[1]2. Child Protection'!$B$8:$BG$226,'[1]2. Child Protection'!AA$1,FALSE))</f>
        <v>y</v>
      </c>
      <c r="R120" s="61" t="str">
        <f>IF(VLOOKUP($A120,'[1]2. Child Protection'!$B$8:$BG$226,'[1]2. Child Protection'!AB$1,FALSE)=H120,"",VLOOKUP($A120,'[1]2. Child Protection'!$B$8:$BG$226,'[1]2. Child Protection'!AB$1,FALSE))</f>
        <v>DHS 2018</v>
      </c>
    </row>
    <row r="121" spans="1:18" x14ac:dyDescent="0.3">
      <c r="A121" s="61" t="s">
        <v>173</v>
      </c>
      <c r="B121" s="61" t="s">
        <v>444</v>
      </c>
      <c r="C121" s="96">
        <v>117.74913237481408</v>
      </c>
      <c r="D121" s="61" t="s">
        <v>12</v>
      </c>
      <c r="E121" s="69">
        <v>2019</v>
      </c>
      <c r="F121" s="69" t="s">
        <v>549</v>
      </c>
      <c r="G121" s="70"/>
      <c r="H121" s="73" t="s">
        <v>562</v>
      </c>
      <c r="J121" s="61" t="e">
        <f>IF(VLOOKUP($A121,'[1]2. Child Protection'!$B$8:$BG$226,'[1]2. Child Protection'!T$1,FALSE)=C121,"",VLOOKUP($A121,'[1]2. Child Protection'!$B$8:$BG$226,'[1]2. Child Protection'!T$1,FALSE)-C121)</f>
        <v>#VALUE!</v>
      </c>
      <c r="K121" s="61" t="str">
        <f>IF(VLOOKUP($A121,'[1]2. Child Protection'!$B$8:$BG$226,'[1]2. Child Protection'!U$1,FALSE)=D121,"",VLOOKUP($A121,'[1]2. Child Protection'!$B$8:$BG$226,'[1]2. Child Protection'!U$1,FALSE))</f>
        <v/>
      </c>
      <c r="L121" s="74" t="e">
        <f>IF(VLOOKUP($A121,'[1]2. Child Protection'!$B$8:$BG$226,'[1]2. Child Protection'!V$1,FALSE)=#REF!,"",VLOOKUP($A121,'[1]2. Child Protection'!$B$8:$BG$226,'[1]2. Child Protection'!V$1,FALSE)-#REF!)</f>
        <v>#REF!</v>
      </c>
      <c r="M121" s="74" t="e">
        <f>IF(VLOOKUP($A121,'[1]2. Child Protection'!$B$8:$BG$226,'[1]2. Child Protection'!W$1,FALSE)=#REF!,"",VLOOKUP($A121,'[1]2. Child Protection'!$B$8:$BG$226,'[1]2. Child Protection'!W$1,FALSE))</f>
        <v>#REF!</v>
      </c>
      <c r="N121" s="74">
        <f>IF(VLOOKUP($A121,'[1]2. Child Protection'!$B$8:$BG$226,'[1]2. Child Protection'!X$1,FALSE)=E121,"",VLOOKUP($A121,'[1]2. Child Protection'!$B$8:$BG$226,'[1]2. Child Protection'!X$1,FALSE)-E121)</f>
        <v>-1919</v>
      </c>
      <c r="O121" s="74" t="e">
        <f>IF(VLOOKUP($A121,'[1]2. Child Protection'!$B$8:$BG$226,'[1]2. Child Protection'!Y$1,FALSE)=#REF!,"",VLOOKUP($A121,'[1]2. Child Protection'!$B$8:$BG$226,'[1]2. Child Protection'!Y$1,FALSE))</f>
        <v>#REF!</v>
      </c>
      <c r="P121" s="74" t="e">
        <f>IF(VLOOKUP($A121,'[1]2. Child Protection'!$B$8:$BG$226,'[1]2. Child Protection'!Z$1,FALSE)=F121,"",VLOOKUP($A121,'[1]2. Child Protection'!$B$8:$BG$226,'[1]2. Child Protection'!Z$1,FALSE)-F121)</f>
        <v>#VALUE!</v>
      </c>
      <c r="Q121" s="74" t="str">
        <f>IF(VLOOKUP($A121,'[1]2. Child Protection'!$B$8:$BG$226,'[1]2. Child Protection'!AA$1,FALSE)=G121,"",VLOOKUP($A121,'[1]2. Child Protection'!$B$8:$BG$226,'[1]2. Child Protection'!AA$1,FALSE))</f>
        <v>v</v>
      </c>
      <c r="R121" s="61" t="str">
        <f>IF(VLOOKUP($A121,'[1]2. Child Protection'!$B$8:$BG$226,'[1]2. Child Protection'!AB$1,FALSE)=H121,"",VLOOKUP($A121,'[1]2. Child Protection'!$B$8:$BG$226,'[1]2. Child Protection'!AB$1,FALSE))</f>
        <v>UNSD Population and Vital Statistics Report, January 2021, latest update on 4 Jan 2022</v>
      </c>
    </row>
    <row r="122" spans="1:18" x14ac:dyDescent="0.3">
      <c r="A122" s="61" t="s">
        <v>174</v>
      </c>
      <c r="B122" s="61" t="s">
        <v>445</v>
      </c>
      <c r="C122" s="74" t="s">
        <v>12</v>
      </c>
      <c r="D122" s="61" t="s">
        <v>12</v>
      </c>
      <c r="E122" s="69" t="s">
        <v>12</v>
      </c>
      <c r="F122" s="71" t="s">
        <v>12</v>
      </c>
      <c r="G122" s="72" t="s">
        <v>12</v>
      </c>
      <c r="H122" s="73" t="s">
        <v>12</v>
      </c>
      <c r="J122" s="61" t="e">
        <f>IF(VLOOKUP($A122,'[1]2. Child Protection'!$B$8:$BG$226,'[1]2. Child Protection'!T$1,FALSE)=C122,"",VLOOKUP($A122,'[1]2. Child Protection'!$B$8:$BG$226,'[1]2. Child Protection'!T$1,FALSE)-C122)</f>
        <v>#VALUE!</v>
      </c>
      <c r="K122" s="61" t="str">
        <f>IF(VLOOKUP($A122,'[1]2. Child Protection'!$B$8:$BG$226,'[1]2. Child Protection'!U$1,FALSE)=D122,"",VLOOKUP($A122,'[1]2. Child Protection'!$B$8:$BG$226,'[1]2. Child Protection'!U$1,FALSE))</f>
        <v/>
      </c>
      <c r="L122" s="74" t="e">
        <f>IF(VLOOKUP($A122,'[1]2. Child Protection'!$B$8:$BG$226,'[1]2. Child Protection'!V$1,FALSE)=#REF!,"",VLOOKUP($A122,'[1]2. Child Protection'!$B$8:$BG$226,'[1]2. Child Protection'!V$1,FALSE)-#REF!)</f>
        <v>#REF!</v>
      </c>
      <c r="M122" s="74" t="e">
        <f>IF(VLOOKUP($A122,'[1]2. Child Protection'!$B$8:$BG$226,'[1]2. Child Protection'!W$1,FALSE)=#REF!,"",VLOOKUP($A122,'[1]2. Child Protection'!$B$8:$BG$226,'[1]2. Child Protection'!W$1,FALSE))</f>
        <v>#REF!</v>
      </c>
      <c r="N122" s="74" t="e">
        <f>IF(VLOOKUP($A122,'[1]2. Child Protection'!$B$8:$BG$226,'[1]2. Child Protection'!X$1,FALSE)=E122,"",VLOOKUP($A122,'[1]2. Child Protection'!$B$8:$BG$226,'[1]2. Child Protection'!X$1,FALSE)-E122)</f>
        <v>#VALUE!</v>
      </c>
      <c r="O122" s="74" t="e">
        <f>IF(VLOOKUP($A122,'[1]2. Child Protection'!$B$8:$BG$226,'[1]2. Child Protection'!Y$1,FALSE)=#REF!,"",VLOOKUP($A122,'[1]2. Child Protection'!$B$8:$BG$226,'[1]2. Child Protection'!Y$1,FALSE))</f>
        <v>#REF!</v>
      </c>
      <c r="P122" s="74" t="e">
        <f>IF(VLOOKUP($A122,'[1]2. Child Protection'!$B$8:$BG$226,'[1]2. Child Protection'!Z$1,FALSE)=F122,"",VLOOKUP($A122,'[1]2. Child Protection'!$B$8:$BG$226,'[1]2. Child Protection'!Z$1,FALSE)-F122)</f>
        <v>#VALUE!</v>
      </c>
      <c r="Q122" s="74" t="str">
        <f>IF(VLOOKUP($A122,'[1]2. Child Protection'!$B$8:$BG$226,'[1]2. Child Protection'!AA$1,FALSE)=G122,"",VLOOKUP($A122,'[1]2. Child Protection'!$B$8:$BG$226,'[1]2. Child Protection'!AA$1,FALSE))</f>
        <v/>
      </c>
      <c r="R122" s="61" t="str">
        <f>IF(VLOOKUP($A122,'[1]2. Child Protection'!$B$8:$BG$226,'[1]2. Child Protection'!AB$1,FALSE)=H122,"",VLOOKUP($A122,'[1]2. Child Protection'!$B$8:$BG$226,'[1]2. Child Protection'!AB$1,FALSE))</f>
        <v>ICHNS 2017</v>
      </c>
    </row>
    <row r="123" spans="1:18" x14ac:dyDescent="0.3">
      <c r="A123" s="61" t="s">
        <v>176</v>
      </c>
      <c r="B123" s="61" t="s">
        <v>446</v>
      </c>
      <c r="C123" s="74" t="s">
        <v>12</v>
      </c>
      <c r="D123" s="61" t="s">
        <v>12</v>
      </c>
      <c r="E123" s="69" t="s">
        <v>12</v>
      </c>
      <c r="F123" s="71" t="s">
        <v>12</v>
      </c>
      <c r="G123" s="72" t="s">
        <v>12</v>
      </c>
      <c r="H123" s="73" t="s">
        <v>12</v>
      </c>
      <c r="J123" s="61" t="e">
        <f>IF(VLOOKUP($A123,'[1]2. Child Protection'!$B$8:$BG$226,'[1]2. Child Protection'!T$1,FALSE)=C123,"",VLOOKUP($A123,'[1]2. Child Protection'!$B$8:$BG$226,'[1]2. Child Protection'!T$1,FALSE)-C123)</f>
        <v>#VALUE!</v>
      </c>
      <c r="K123" s="61" t="str">
        <f>IF(VLOOKUP($A123,'[1]2. Child Protection'!$B$8:$BG$226,'[1]2. Child Protection'!U$1,FALSE)=D123,"",VLOOKUP($A123,'[1]2. Child Protection'!$B$8:$BG$226,'[1]2. Child Protection'!U$1,FALSE))</f>
        <v>y</v>
      </c>
      <c r="L123" s="74" t="e">
        <f>IF(VLOOKUP($A123,'[1]2. Child Protection'!$B$8:$BG$226,'[1]2. Child Protection'!V$1,FALSE)=#REF!,"",VLOOKUP($A123,'[1]2. Child Protection'!$B$8:$BG$226,'[1]2. Child Protection'!V$1,FALSE)-#REF!)</f>
        <v>#REF!</v>
      </c>
      <c r="M123" s="74" t="e">
        <f>IF(VLOOKUP($A123,'[1]2. Child Protection'!$B$8:$BG$226,'[1]2. Child Protection'!W$1,FALSE)=#REF!,"",VLOOKUP($A123,'[1]2. Child Protection'!$B$8:$BG$226,'[1]2. Child Protection'!W$1,FALSE))</f>
        <v>#REF!</v>
      </c>
      <c r="N123" s="74" t="e">
        <f>IF(VLOOKUP($A123,'[1]2. Child Protection'!$B$8:$BG$226,'[1]2. Child Protection'!X$1,FALSE)=E123,"",VLOOKUP($A123,'[1]2. Child Protection'!$B$8:$BG$226,'[1]2. Child Protection'!X$1,FALSE)-E123)</f>
        <v>#VALUE!</v>
      </c>
      <c r="O123" s="74" t="e">
        <f>IF(VLOOKUP($A123,'[1]2. Child Protection'!$B$8:$BG$226,'[1]2. Child Protection'!Y$1,FALSE)=#REF!,"",VLOOKUP($A123,'[1]2. Child Protection'!$B$8:$BG$226,'[1]2. Child Protection'!Y$1,FALSE))</f>
        <v>#REF!</v>
      </c>
      <c r="P123" s="74" t="e">
        <f>IF(VLOOKUP($A123,'[1]2. Child Protection'!$B$8:$BG$226,'[1]2. Child Protection'!Z$1,FALSE)=F123,"",VLOOKUP($A123,'[1]2. Child Protection'!$B$8:$BG$226,'[1]2. Child Protection'!Z$1,FALSE)-F123)</f>
        <v>#VALUE!</v>
      </c>
      <c r="Q123" s="74" t="str">
        <f>IF(VLOOKUP($A123,'[1]2. Child Protection'!$B$8:$BG$226,'[1]2. Child Protection'!AA$1,FALSE)=G123,"",VLOOKUP($A123,'[1]2. Child Protection'!$B$8:$BG$226,'[1]2. Child Protection'!AA$1,FALSE))</f>
        <v>y</v>
      </c>
      <c r="R123" s="61" t="str">
        <f>IF(VLOOKUP($A123,'[1]2. Child Protection'!$B$8:$BG$226,'[1]2. Child Protection'!AB$1,FALSE)=H123,"",VLOOKUP($A123,'[1]2. Child Protection'!$B$8:$BG$226,'[1]2. Child Protection'!AB$1,FALSE))</f>
        <v>MICS 2015</v>
      </c>
    </row>
    <row r="124" spans="1:18" x14ac:dyDescent="0.3">
      <c r="A124" s="61" t="s">
        <v>200</v>
      </c>
      <c r="B124" s="61" t="s">
        <v>447</v>
      </c>
      <c r="C124" s="96">
        <v>101.01902945967446</v>
      </c>
      <c r="D124" s="61" t="s">
        <v>12</v>
      </c>
      <c r="E124" s="69">
        <v>2012</v>
      </c>
      <c r="F124" s="71" t="s">
        <v>549</v>
      </c>
      <c r="G124" s="72"/>
      <c r="H124" s="73" t="s">
        <v>552</v>
      </c>
      <c r="J124" s="61" t="e">
        <f>IF(VLOOKUP($A124,'[1]2. Child Protection'!$B$8:$BG$226,'[1]2. Child Protection'!T$1,FALSE)=C124,"",VLOOKUP($A124,'[1]2. Child Protection'!$B$8:$BG$226,'[1]2. Child Protection'!T$1,FALSE)-C124)</f>
        <v>#VALUE!</v>
      </c>
      <c r="K124" s="61" t="str">
        <f>IF(VLOOKUP($A124,'[1]2. Child Protection'!$B$8:$BG$226,'[1]2. Child Protection'!U$1,FALSE)=D124,"",VLOOKUP($A124,'[1]2. Child Protection'!$B$8:$BG$226,'[1]2. Child Protection'!U$1,FALSE))</f>
        <v/>
      </c>
      <c r="L124" s="74" t="e">
        <f>IF(VLOOKUP($A124,'[1]2. Child Protection'!$B$8:$BG$226,'[1]2. Child Protection'!V$1,FALSE)=#REF!,"",VLOOKUP($A124,'[1]2. Child Protection'!$B$8:$BG$226,'[1]2. Child Protection'!V$1,FALSE)-#REF!)</f>
        <v>#REF!</v>
      </c>
      <c r="M124" s="74" t="e">
        <f>IF(VLOOKUP($A124,'[1]2. Child Protection'!$B$8:$BG$226,'[1]2. Child Protection'!W$1,FALSE)=#REF!,"",VLOOKUP($A124,'[1]2. Child Protection'!$B$8:$BG$226,'[1]2. Child Protection'!W$1,FALSE))</f>
        <v>#REF!</v>
      </c>
      <c r="N124" s="74" t="e">
        <f>IF(VLOOKUP($A124,'[1]2. Child Protection'!$B$8:$BG$226,'[1]2. Child Protection'!X$1,FALSE)=E124,"",VLOOKUP($A124,'[1]2. Child Protection'!$B$8:$BG$226,'[1]2. Child Protection'!X$1,FALSE)-E124)</f>
        <v>#VALUE!</v>
      </c>
      <c r="O124" s="74" t="e">
        <f>IF(VLOOKUP($A124,'[1]2. Child Protection'!$B$8:$BG$226,'[1]2. Child Protection'!Y$1,FALSE)=#REF!,"",VLOOKUP($A124,'[1]2. Child Protection'!$B$8:$BG$226,'[1]2. Child Protection'!Y$1,FALSE))</f>
        <v>#REF!</v>
      </c>
      <c r="P124" s="74" t="e">
        <f>IF(VLOOKUP($A124,'[1]2. Child Protection'!$B$8:$BG$226,'[1]2. Child Protection'!Z$1,FALSE)=F124,"",VLOOKUP($A124,'[1]2. Child Protection'!$B$8:$BG$226,'[1]2. Child Protection'!Z$1,FALSE)-F124)</f>
        <v>#VALUE!</v>
      </c>
      <c r="Q124" s="74" t="str">
        <f>IF(VLOOKUP($A124,'[1]2. Child Protection'!$B$8:$BG$226,'[1]2. Child Protection'!AA$1,FALSE)=G124,"",VLOOKUP($A124,'[1]2. Child Protection'!$B$8:$BG$226,'[1]2. Child Protection'!AA$1,FALSE))</f>
        <v/>
      </c>
      <c r="R124" s="61">
        <f>IF(VLOOKUP($A124,'[1]2. Child Protection'!$B$8:$BG$226,'[1]2. Child Protection'!AB$1,FALSE)=H124,"",VLOOKUP($A124,'[1]2. Child Protection'!$B$8:$BG$226,'[1]2. Child Protection'!AB$1,FALSE))</f>
        <v>0</v>
      </c>
    </row>
    <row r="125" spans="1:18" x14ac:dyDescent="0.3">
      <c r="A125" s="61" t="s">
        <v>177</v>
      </c>
      <c r="B125" s="61" t="s">
        <v>448</v>
      </c>
      <c r="C125" s="74">
        <v>16.13932819712922</v>
      </c>
      <c r="D125" s="61" t="s">
        <v>12</v>
      </c>
      <c r="E125" s="69">
        <v>2019</v>
      </c>
      <c r="F125" s="71" t="s">
        <v>549</v>
      </c>
      <c r="G125" s="72"/>
      <c r="H125" s="73" t="s">
        <v>634</v>
      </c>
      <c r="J125" s="61">
        <f>IF(VLOOKUP($A125,'[1]2. Child Protection'!$B$8:$BG$226,'[1]2. Child Protection'!T$1,FALSE)=C125,"",VLOOKUP($A125,'[1]2. Child Protection'!$B$8:$BG$226,'[1]2. Child Protection'!T$1,FALSE)-C125)</f>
        <v>73.060671802870786</v>
      </c>
      <c r="K125" s="61" t="str">
        <f>IF(VLOOKUP($A125,'[1]2. Child Protection'!$B$8:$BG$226,'[1]2. Child Protection'!U$1,FALSE)=D125,"",VLOOKUP($A125,'[1]2. Child Protection'!$B$8:$BG$226,'[1]2. Child Protection'!U$1,FALSE))</f>
        <v>y</v>
      </c>
      <c r="L125" s="74" t="e">
        <f>IF(VLOOKUP($A125,'[1]2. Child Protection'!$B$8:$BG$226,'[1]2. Child Protection'!V$1,FALSE)=#REF!,"",VLOOKUP($A125,'[1]2. Child Protection'!$B$8:$BG$226,'[1]2. Child Protection'!V$1,FALSE)-#REF!)</f>
        <v>#REF!</v>
      </c>
      <c r="M125" s="74" t="e">
        <f>IF(VLOOKUP($A125,'[1]2. Child Protection'!$B$8:$BG$226,'[1]2. Child Protection'!W$1,FALSE)=#REF!,"",VLOOKUP($A125,'[1]2. Child Protection'!$B$8:$BG$226,'[1]2. Child Protection'!W$1,FALSE))</f>
        <v>#REF!</v>
      </c>
      <c r="N125" s="74">
        <f>IF(VLOOKUP($A125,'[1]2. Child Protection'!$B$8:$BG$226,'[1]2. Child Protection'!X$1,FALSE)=E125,"",VLOOKUP($A125,'[1]2. Child Protection'!$B$8:$BG$226,'[1]2. Child Protection'!X$1,FALSE)-E125)</f>
        <v>-1922</v>
      </c>
      <c r="O125" s="74" t="e">
        <f>IF(VLOOKUP($A125,'[1]2. Child Protection'!$B$8:$BG$226,'[1]2. Child Protection'!Y$1,FALSE)=#REF!,"",VLOOKUP($A125,'[1]2. Child Protection'!$B$8:$BG$226,'[1]2. Child Protection'!Y$1,FALSE))</f>
        <v>#REF!</v>
      </c>
      <c r="P125" s="74" t="e">
        <f>IF(VLOOKUP($A125,'[1]2. Child Protection'!$B$8:$BG$226,'[1]2. Child Protection'!Z$1,FALSE)=F125,"",VLOOKUP($A125,'[1]2. Child Protection'!$B$8:$BG$226,'[1]2. Child Protection'!Z$1,FALSE)-F125)</f>
        <v>#VALUE!</v>
      </c>
      <c r="Q125" s="74" t="str">
        <f>IF(VLOOKUP($A125,'[1]2. Child Protection'!$B$8:$BG$226,'[1]2. Child Protection'!AA$1,FALSE)=G125,"",VLOOKUP($A125,'[1]2. Child Protection'!$B$8:$BG$226,'[1]2. Child Protection'!AA$1,FALSE))</f>
        <v>y</v>
      </c>
      <c r="R125" s="61" t="str">
        <f>IF(VLOOKUP($A125,'[1]2. Child Protection'!$B$8:$BG$226,'[1]2. Child Protection'!AB$1,FALSE)=H125,"",VLOOKUP($A125,'[1]2. Child Protection'!$B$8:$BG$226,'[1]2. Child Protection'!AB$1,FALSE))</f>
        <v>INEGI. Population and Housing Census 2020</v>
      </c>
    </row>
    <row r="126" spans="1:18" x14ac:dyDescent="0.3">
      <c r="A126" s="61" t="s">
        <v>203</v>
      </c>
      <c r="B126" s="61" t="s">
        <v>449</v>
      </c>
      <c r="C126" s="96" t="s">
        <v>12</v>
      </c>
      <c r="D126" s="61" t="s">
        <v>12</v>
      </c>
      <c r="E126" s="69" t="s">
        <v>12</v>
      </c>
      <c r="F126" s="71" t="s">
        <v>12</v>
      </c>
      <c r="G126" s="72" t="s">
        <v>12</v>
      </c>
      <c r="H126" s="73" t="s">
        <v>12</v>
      </c>
      <c r="J126" s="61" t="e">
        <f>IF(VLOOKUP($A126,'[1]2. Child Protection'!$B$8:$BG$226,'[1]2. Child Protection'!T$1,FALSE)=C126,"",VLOOKUP($A126,'[1]2. Child Protection'!$B$8:$BG$226,'[1]2. Child Protection'!T$1,FALSE)-C126)</f>
        <v>#VALUE!</v>
      </c>
      <c r="K126" s="61" t="str">
        <f>IF(VLOOKUP($A126,'[1]2. Child Protection'!$B$8:$BG$226,'[1]2. Child Protection'!U$1,FALSE)=D126,"",VLOOKUP($A126,'[1]2. Child Protection'!$B$8:$BG$226,'[1]2. Child Protection'!U$1,FALSE))</f>
        <v/>
      </c>
      <c r="L126" s="74" t="e">
        <f>IF(VLOOKUP($A126,'[1]2. Child Protection'!$B$8:$BG$226,'[1]2. Child Protection'!V$1,FALSE)=#REF!,"",VLOOKUP($A126,'[1]2. Child Protection'!$B$8:$BG$226,'[1]2. Child Protection'!V$1,FALSE)-#REF!)</f>
        <v>#REF!</v>
      </c>
      <c r="M126" s="74" t="e">
        <f>IF(VLOOKUP($A126,'[1]2. Child Protection'!$B$8:$BG$226,'[1]2. Child Protection'!W$1,FALSE)=#REF!,"",VLOOKUP($A126,'[1]2. Child Protection'!$B$8:$BG$226,'[1]2. Child Protection'!W$1,FALSE))</f>
        <v>#REF!</v>
      </c>
      <c r="N126" s="74" t="e">
        <f>IF(VLOOKUP($A126,'[1]2. Child Protection'!$B$8:$BG$226,'[1]2. Child Protection'!X$1,FALSE)=E126,"",VLOOKUP($A126,'[1]2. Child Protection'!$B$8:$BG$226,'[1]2. Child Protection'!X$1,FALSE)-E126)</f>
        <v>#VALUE!</v>
      </c>
      <c r="O126" s="74" t="e">
        <f>IF(VLOOKUP($A126,'[1]2. Child Protection'!$B$8:$BG$226,'[1]2. Child Protection'!Y$1,FALSE)=#REF!,"",VLOOKUP($A126,'[1]2. Child Protection'!$B$8:$BG$226,'[1]2. Child Protection'!Y$1,FALSE))</f>
        <v>#REF!</v>
      </c>
      <c r="P126" s="74" t="e">
        <f>IF(VLOOKUP($A126,'[1]2. Child Protection'!$B$8:$BG$226,'[1]2. Child Protection'!Z$1,FALSE)=F126,"",VLOOKUP($A126,'[1]2. Child Protection'!$B$8:$BG$226,'[1]2. Child Protection'!Z$1,FALSE)-F126)</f>
        <v>#VALUE!</v>
      </c>
      <c r="Q126" s="74" t="str">
        <f>IF(VLOOKUP($A126,'[1]2. Child Protection'!$B$8:$BG$226,'[1]2. Child Protection'!AA$1,FALSE)=G126,"",VLOOKUP($A126,'[1]2. Child Protection'!$B$8:$BG$226,'[1]2. Child Protection'!AA$1,FALSE))</f>
        <v/>
      </c>
      <c r="R126" s="61" t="str">
        <f>IF(VLOOKUP($A126,'[1]2. Child Protection'!$B$8:$BG$226,'[1]2. Child Protection'!AB$1,FALSE)=H126,"",VLOOKUP($A126,'[1]2. Child Protection'!$B$8:$BG$226,'[1]2. Child Protection'!AB$1,FALSE))</f>
        <v/>
      </c>
    </row>
    <row r="127" spans="1:18" x14ac:dyDescent="0.3">
      <c r="A127" s="61" t="s">
        <v>178</v>
      </c>
      <c r="B127" s="61" t="s">
        <v>536</v>
      </c>
      <c r="C127" s="96" t="s">
        <v>12</v>
      </c>
      <c r="D127" s="61" t="s">
        <v>12</v>
      </c>
      <c r="E127" s="69" t="s">
        <v>12</v>
      </c>
      <c r="F127" s="69" t="s">
        <v>12</v>
      </c>
      <c r="G127" s="70" t="s">
        <v>12</v>
      </c>
      <c r="H127" s="73" t="s">
        <v>12</v>
      </c>
      <c r="J127" s="61" t="e">
        <f>IF(VLOOKUP($A127,'[1]2. Child Protection'!$B$8:$BG$226,'[1]2. Child Protection'!T$1,FALSE)=C127,"",VLOOKUP($A127,'[1]2. Child Protection'!$B$8:$BG$226,'[1]2. Child Protection'!T$1,FALSE)-C127)</f>
        <v>#VALUE!</v>
      </c>
      <c r="K127" s="61" t="str">
        <f>IF(VLOOKUP($A127,'[1]2. Child Protection'!$B$8:$BG$226,'[1]2. Child Protection'!U$1,FALSE)=D127,"",VLOOKUP($A127,'[1]2. Child Protection'!$B$8:$BG$226,'[1]2. Child Protection'!U$1,FALSE))</f>
        <v/>
      </c>
      <c r="L127" s="74" t="e">
        <f>IF(VLOOKUP($A127,'[1]2. Child Protection'!$B$8:$BG$226,'[1]2. Child Protection'!V$1,FALSE)=#REF!,"",VLOOKUP($A127,'[1]2. Child Protection'!$B$8:$BG$226,'[1]2. Child Protection'!V$1,FALSE)-#REF!)</f>
        <v>#REF!</v>
      </c>
      <c r="M127" s="74" t="e">
        <f>IF(VLOOKUP($A127,'[1]2. Child Protection'!$B$8:$BG$226,'[1]2. Child Protection'!W$1,FALSE)=#REF!,"",VLOOKUP($A127,'[1]2. Child Protection'!$B$8:$BG$226,'[1]2. Child Protection'!W$1,FALSE))</f>
        <v>#REF!</v>
      </c>
      <c r="N127" s="74" t="e">
        <f>IF(VLOOKUP($A127,'[1]2. Child Protection'!$B$8:$BG$226,'[1]2. Child Protection'!X$1,FALSE)=E127,"",VLOOKUP($A127,'[1]2. Child Protection'!$B$8:$BG$226,'[1]2. Child Protection'!X$1,FALSE)-E127)</f>
        <v>#VALUE!</v>
      </c>
      <c r="O127" s="74" t="e">
        <f>IF(VLOOKUP($A127,'[1]2. Child Protection'!$B$8:$BG$226,'[1]2. Child Protection'!Y$1,FALSE)=#REF!,"",VLOOKUP($A127,'[1]2. Child Protection'!$B$8:$BG$226,'[1]2. Child Protection'!Y$1,FALSE))</f>
        <v>#REF!</v>
      </c>
      <c r="P127" s="74" t="e">
        <f>IF(VLOOKUP($A127,'[1]2. Child Protection'!$B$8:$BG$226,'[1]2. Child Protection'!Z$1,FALSE)=F127,"",VLOOKUP($A127,'[1]2. Child Protection'!$B$8:$BG$226,'[1]2. Child Protection'!Z$1,FALSE)-F127)</f>
        <v>#VALUE!</v>
      </c>
      <c r="Q127" s="74" t="str">
        <f>IF(VLOOKUP($A127,'[1]2. Child Protection'!$B$8:$BG$226,'[1]2. Child Protection'!AA$1,FALSE)=G127,"",VLOOKUP($A127,'[1]2. Child Protection'!$B$8:$BG$226,'[1]2. Child Protection'!AA$1,FALSE))</f>
        <v>v</v>
      </c>
      <c r="R127" s="61" t="str">
        <f>IF(VLOOKUP($A127,'[1]2. Child Protection'!$B$8:$BG$226,'[1]2. Child Protection'!AB$1,FALSE)=H127,"",VLOOKUP($A127,'[1]2. Child Protection'!$B$8:$BG$226,'[1]2. Child Protection'!AB$1,FALSE))</f>
        <v>UNSD Population and Vital Statistics Report, January 2021, latest update on 4 Jan 2022</v>
      </c>
    </row>
    <row r="128" spans="1:18" x14ac:dyDescent="0.3">
      <c r="A128" s="61" t="s">
        <v>180</v>
      </c>
      <c r="B128" s="61" t="s">
        <v>451</v>
      </c>
      <c r="C128" s="74">
        <v>114.28167487452579</v>
      </c>
      <c r="D128" s="61" t="s">
        <v>12</v>
      </c>
      <c r="E128" s="69">
        <v>2018</v>
      </c>
      <c r="F128" s="71" t="s">
        <v>557</v>
      </c>
      <c r="G128" s="72"/>
      <c r="H128" s="73" t="s">
        <v>635</v>
      </c>
      <c r="J128" s="61">
        <f>IF(VLOOKUP($A128,'[1]2. Child Protection'!$B$8:$BG$226,'[1]2. Child Protection'!T$1,FALSE)=C128,"",VLOOKUP($A128,'[1]2. Child Protection'!$B$8:$BG$226,'[1]2. Child Protection'!T$1,FALSE)-C128)</f>
        <v>-16.081674874525788</v>
      </c>
      <c r="K128" s="61" t="str">
        <f>IF(VLOOKUP($A128,'[1]2. Child Protection'!$B$8:$BG$226,'[1]2. Child Protection'!U$1,FALSE)=D128,"",VLOOKUP($A128,'[1]2. Child Protection'!$B$8:$BG$226,'[1]2. Child Protection'!U$1,FALSE))</f>
        <v/>
      </c>
      <c r="L128" s="74" t="e">
        <f>IF(VLOOKUP($A128,'[1]2. Child Protection'!$B$8:$BG$226,'[1]2. Child Protection'!V$1,FALSE)=#REF!,"",VLOOKUP($A128,'[1]2. Child Protection'!$B$8:$BG$226,'[1]2. Child Protection'!V$1,FALSE)-#REF!)</f>
        <v>#REF!</v>
      </c>
      <c r="M128" s="74" t="e">
        <f>IF(VLOOKUP($A128,'[1]2. Child Protection'!$B$8:$BG$226,'[1]2. Child Protection'!W$1,FALSE)=#REF!,"",VLOOKUP($A128,'[1]2. Child Protection'!$B$8:$BG$226,'[1]2. Child Protection'!W$1,FALSE))</f>
        <v>#REF!</v>
      </c>
      <c r="N128" s="74">
        <f>IF(VLOOKUP($A128,'[1]2. Child Protection'!$B$8:$BG$226,'[1]2. Child Protection'!X$1,FALSE)=E128,"",VLOOKUP($A128,'[1]2. Child Protection'!$B$8:$BG$226,'[1]2. Child Protection'!X$1,FALSE)-E128)</f>
        <v>-1918.4</v>
      </c>
      <c r="O128" s="74" t="e">
        <f>IF(VLOOKUP($A128,'[1]2. Child Protection'!$B$8:$BG$226,'[1]2. Child Protection'!Y$1,FALSE)=#REF!,"",VLOOKUP($A128,'[1]2. Child Protection'!$B$8:$BG$226,'[1]2. Child Protection'!Y$1,FALSE))</f>
        <v>#REF!</v>
      </c>
      <c r="P128" s="74" t="e">
        <f>IF(VLOOKUP($A128,'[1]2. Child Protection'!$B$8:$BG$226,'[1]2. Child Protection'!Z$1,FALSE)=F128,"",VLOOKUP($A128,'[1]2. Child Protection'!$B$8:$BG$226,'[1]2. Child Protection'!Z$1,FALSE)-F128)</f>
        <v>#VALUE!</v>
      </c>
      <c r="Q128" s="74" t="str">
        <f>IF(VLOOKUP($A128,'[1]2. Child Protection'!$B$8:$BG$226,'[1]2. Child Protection'!AA$1,FALSE)=G128,"",VLOOKUP($A128,'[1]2. Child Protection'!$B$8:$BG$226,'[1]2. Child Protection'!AA$1,FALSE))</f>
        <v/>
      </c>
      <c r="R128" s="61" t="str">
        <f>IF(VLOOKUP($A128,'[1]2. Child Protection'!$B$8:$BG$226,'[1]2. Child Protection'!AB$1,FALSE)=H128,"",VLOOKUP($A128,'[1]2. Child Protection'!$B$8:$BG$226,'[1]2. Child Protection'!AB$1,FALSE))</f>
        <v>MICS 2018</v>
      </c>
    </row>
    <row r="129" spans="1:18" x14ac:dyDescent="0.3">
      <c r="A129" s="61" t="s">
        <v>181</v>
      </c>
      <c r="B129" s="61" t="s">
        <v>452</v>
      </c>
      <c r="C129" s="74">
        <v>32.027671908528966</v>
      </c>
      <c r="D129" s="61" t="s">
        <v>12</v>
      </c>
      <c r="E129" s="69">
        <v>2019</v>
      </c>
      <c r="F129" s="71" t="s">
        <v>549</v>
      </c>
      <c r="G129" s="72"/>
      <c r="H129" s="73" t="s">
        <v>562</v>
      </c>
      <c r="J129" s="61">
        <f>IF(VLOOKUP($A129,'[1]2. Child Protection'!$B$8:$BG$226,'[1]2. Child Protection'!T$1,FALSE)=C129,"",VLOOKUP($A129,'[1]2. Child Protection'!$B$8:$BG$226,'[1]2. Child Protection'!T$1,FALSE)-C129)</f>
        <v>65.67232809147103</v>
      </c>
      <c r="K129" s="61" t="str">
        <f>IF(VLOOKUP($A129,'[1]2. Child Protection'!$B$8:$BG$226,'[1]2. Child Protection'!U$1,FALSE)=D129,"",VLOOKUP($A129,'[1]2. Child Protection'!$B$8:$BG$226,'[1]2. Child Protection'!U$1,FALSE))</f>
        <v/>
      </c>
      <c r="L129" s="74" t="e">
        <f>IF(VLOOKUP($A129,'[1]2. Child Protection'!$B$8:$BG$226,'[1]2. Child Protection'!V$1,FALSE)=#REF!,"",VLOOKUP($A129,'[1]2. Child Protection'!$B$8:$BG$226,'[1]2. Child Protection'!V$1,FALSE)-#REF!)</f>
        <v>#REF!</v>
      </c>
      <c r="M129" s="74" t="e">
        <f>IF(VLOOKUP($A129,'[1]2. Child Protection'!$B$8:$BG$226,'[1]2. Child Protection'!W$1,FALSE)=#REF!,"",VLOOKUP($A129,'[1]2. Child Protection'!$B$8:$BG$226,'[1]2. Child Protection'!W$1,FALSE))</f>
        <v>#REF!</v>
      </c>
      <c r="N129" s="74">
        <f>IF(VLOOKUP($A129,'[1]2. Child Protection'!$B$8:$BG$226,'[1]2. Child Protection'!X$1,FALSE)=E129,"",VLOOKUP($A129,'[1]2. Child Protection'!$B$8:$BG$226,'[1]2. Child Protection'!X$1,FALSE)-E129)</f>
        <v>-1919.4</v>
      </c>
      <c r="O129" s="74" t="e">
        <f>IF(VLOOKUP($A129,'[1]2. Child Protection'!$B$8:$BG$226,'[1]2. Child Protection'!Y$1,FALSE)=#REF!,"",VLOOKUP($A129,'[1]2. Child Protection'!$B$8:$BG$226,'[1]2. Child Protection'!Y$1,FALSE))</f>
        <v>#REF!</v>
      </c>
      <c r="P129" s="74" t="e">
        <f>IF(VLOOKUP($A129,'[1]2. Child Protection'!$B$8:$BG$226,'[1]2. Child Protection'!Z$1,FALSE)=F129,"",VLOOKUP($A129,'[1]2. Child Protection'!$B$8:$BG$226,'[1]2. Child Protection'!Z$1,FALSE)-F129)</f>
        <v>#VALUE!</v>
      </c>
      <c r="Q129" s="74" t="str">
        <f>IF(VLOOKUP($A129,'[1]2. Child Protection'!$B$8:$BG$226,'[1]2. Child Protection'!AA$1,FALSE)=G129,"",VLOOKUP($A129,'[1]2. Child Protection'!$B$8:$BG$226,'[1]2. Child Protection'!AA$1,FALSE))</f>
        <v/>
      </c>
      <c r="R129" s="61" t="str">
        <f>IF(VLOOKUP($A129,'[1]2. Child Protection'!$B$8:$BG$226,'[1]2. Child Protection'!AB$1,FALSE)=H129,"",VLOOKUP($A129,'[1]2. Child Protection'!$B$8:$BG$226,'[1]2. Child Protection'!AB$1,FALSE))</f>
        <v>MICS 2013</v>
      </c>
    </row>
    <row r="130" spans="1:18" x14ac:dyDescent="0.3">
      <c r="A130" s="61" t="s">
        <v>183</v>
      </c>
      <c r="B130" s="61" t="s">
        <v>453</v>
      </c>
      <c r="C130" s="96">
        <v>0</v>
      </c>
      <c r="D130" s="61" t="s">
        <v>12</v>
      </c>
      <c r="E130" s="69">
        <v>2021</v>
      </c>
      <c r="F130" s="71" t="s">
        <v>554</v>
      </c>
      <c r="G130" s="72"/>
      <c r="H130" s="73" t="s">
        <v>636</v>
      </c>
      <c r="J130" s="61" t="e">
        <f>IF(VLOOKUP($A130,'[1]2. Child Protection'!$B$8:$BG$226,'[1]2. Child Protection'!T$1,FALSE)=C130,"",VLOOKUP($A130,'[1]2. Child Protection'!$B$8:$BG$226,'[1]2. Child Protection'!T$1,FALSE)-C130)</f>
        <v>#VALUE!</v>
      </c>
      <c r="K130" s="61" t="str">
        <f>IF(VLOOKUP($A130,'[1]2. Child Protection'!$B$8:$BG$226,'[1]2. Child Protection'!U$1,FALSE)=D130,"",VLOOKUP($A130,'[1]2. Child Protection'!$B$8:$BG$226,'[1]2. Child Protection'!U$1,FALSE))</f>
        <v/>
      </c>
      <c r="L130" s="74" t="e">
        <f>IF(VLOOKUP($A130,'[1]2. Child Protection'!$B$8:$BG$226,'[1]2. Child Protection'!V$1,FALSE)=#REF!,"",VLOOKUP($A130,'[1]2. Child Protection'!$B$8:$BG$226,'[1]2. Child Protection'!V$1,FALSE)-#REF!)</f>
        <v>#REF!</v>
      </c>
      <c r="M130" s="74" t="e">
        <f>IF(VLOOKUP($A130,'[1]2. Child Protection'!$B$8:$BG$226,'[1]2. Child Protection'!W$1,FALSE)=#REF!,"",VLOOKUP($A130,'[1]2. Child Protection'!$B$8:$BG$226,'[1]2. Child Protection'!W$1,FALSE))</f>
        <v>#REF!</v>
      </c>
      <c r="N130" s="74">
        <f>IF(VLOOKUP($A130,'[1]2. Child Protection'!$B$8:$BG$226,'[1]2. Child Protection'!X$1,FALSE)=E130,"",VLOOKUP($A130,'[1]2. Child Protection'!$B$8:$BG$226,'[1]2. Child Protection'!X$1,FALSE)-E130)</f>
        <v>-1921</v>
      </c>
      <c r="O130" s="74" t="e">
        <f>IF(VLOOKUP($A130,'[1]2. Child Protection'!$B$8:$BG$226,'[1]2. Child Protection'!Y$1,FALSE)=#REF!,"",VLOOKUP($A130,'[1]2. Child Protection'!$B$8:$BG$226,'[1]2. Child Protection'!Y$1,FALSE))</f>
        <v>#REF!</v>
      </c>
      <c r="P130" s="74" t="e">
        <f>IF(VLOOKUP($A130,'[1]2. Child Protection'!$B$8:$BG$226,'[1]2. Child Protection'!Z$1,FALSE)=F130,"",VLOOKUP($A130,'[1]2. Child Protection'!$B$8:$BG$226,'[1]2. Child Protection'!Z$1,FALSE)-F130)</f>
        <v>#VALUE!</v>
      </c>
      <c r="Q130" s="74" t="str">
        <f>IF(VLOOKUP($A130,'[1]2. Child Protection'!$B$8:$BG$226,'[1]2. Child Protection'!AA$1,FALSE)=G130,"",VLOOKUP($A130,'[1]2. Child Protection'!$B$8:$BG$226,'[1]2. Child Protection'!AA$1,FALSE))</f>
        <v>y</v>
      </c>
      <c r="R130" s="61" t="str">
        <f>IF(VLOOKUP($A130,'[1]2. Child Protection'!$B$8:$BG$226,'[1]2. Child Protection'!AB$1,FALSE)=H130,"",VLOOKUP($A130,'[1]2. Child Protection'!$B$8:$BG$226,'[1]2. Child Protection'!AB$1,FALSE))</f>
        <v>National Civil Authority, Registry Department, 2017</v>
      </c>
    </row>
    <row r="131" spans="1:18" x14ac:dyDescent="0.3">
      <c r="A131" s="61" t="s">
        <v>185</v>
      </c>
      <c r="B131" s="61" t="s">
        <v>454</v>
      </c>
      <c r="C131" s="96">
        <v>78.934063689661045</v>
      </c>
      <c r="D131" s="61" t="s">
        <v>12</v>
      </c>
      <c r="E131" s="69">
        <v>2020</v>
      </c>
      <c r="F131" s="71" t="s">
        <v>557</v>
      </c>
      <c r="G131" s="72"/>
      <c r="H131" s="73" t="s">
        <v>637</v>
      </c>
      <c r="J131" s="61" t="e">
        <f>IF(VLOOKUP($A131,'[1]2. Child Protection'!$B$8:$BG$226,'[1]2. Child Protection'!T$1,FALSE)=C131,"",VLOOKUP($A131,'[1]2. Child Protection'!$B$8:$BG$226,'[1]2. Child Protection'!T$1,FALSE)-C131)</f>
        <v>#VALUE!</v>
      </c>
      <c r="K131" s="61" t="str">
        <f>IF(VLOOKUP($A131,'[1]2. Child Protection'!$B$8:$BG$226,'[1]2. Child Protection'!U$1,FALSE)=D131,"",VLOOKUP($A131,'[1]2. Child Protection'!$B$8:$BG$226,'[1]2. Child Protection'!U$1,FALSE))</f>
        <v/>
      </c>
      <c r="L131" s="74" t="e">
        <f>IF(VLOOKUP($A131,'[1]2. Child Protection'!$B$8:$BG$226,'[1]2. Child Protection'!V$1,FALSE)=#REF!,"",VLOOKUP($A131,'[1]2. Child Protection'!$B$8:$BG$226,'[1]2. Child Protection'!V$1,FALSE)-#REF!)</f>
        <v>#REF!</v>
      </c>
      <c r="M131" s="74" t="e">
        <f>IF(VLOOKUP($A131,'[1]2. Child Protection'!$B$8:$BG$226,'[1]2. Child Protection'!W$1,FALSE)=#REF!,"",VLOOKUP($A131,'[1]2. Child Protection'!$B$8:$BG$226,'[1]2. Child Protection'!W$1,FALSE))</f>
        <v>#REF!</v>
      </c>
      <c r="N131" s="74">
        <f>IF(VLOOKUP($A131,'[1]2. Child Protection'!$B$8:$BG$226,'[1]2. Child Protection'!X$1,FALSE)=E131,"",VLOOKUP($A131,'[1]2. Child Protection'!$B$8:$BG$226,'[1]2. Child Protection'!X$1,FALSE)-E131)</f>
        <v>-1923.2</v>
      </c>
      <c r="O131" s="74" t="e">
        <f>IF(VLOOKUP($A131,'[1]2. Child Protection'!$B$8:$BG$226,'[1]2. Child Protection'!Y$1,FALSE)=#REF!,"",VLOOKUP($A131,'[1]2. Child Protection'!$B$8:$BG$226,'[1]2. Child Protection'!Y$1,FALSE))</f>
        <v>#REF!</v>
      </c>
      <c r="P131" s="74" t="e">
        <f>IF(VLOOKUP($A131,'[1]2. Child Protection'!$B$8:$BG$226,'[1]2. Child Protection'!Z$1,FALSE)=F131,"",VLOOKUP($A131,'[1]2. Child Protection'!$B$8:$BG$226,'[1]2. Child Protection'!Z$1,FALSE)-F131)</f>
        <v>#VALUE!</v>
      </c>
      <c r="Q131" s="74" t="str">
        <f>IF(VLOOKUP($A131,'[1]2. Child Protection'!$B$8:$BG$226,'[1]2. Child Protection'!AA$1,FALSE)=G131,"",VLOOKUP($A131,'[1]2. Child Protection'!$B$8:$BG$226,'[1]2. Child Protection'!AA$1,FALSE))</f>
        <v>y</v>
      </c>
      <c r="R131" s="61" t="str">
        <f>IF(VLOOKUP($A131,'[1]2. Child Protection'!$B$8:$BG$226,'[1]2. Child Protection'!AB$1,FALSE)=H131,"",VLOOKUP($A131,'[1]2. Child Protection'!$B$8:$BG$226,'[1]2. Child Protection'!AB$1,FALSE))</f>
        <v>ENPSF 2018</v>
      </c>
    </row>
    <row r="132" spans="1:18" x14ac:dyDescent="0.3">
      <c r="A132" s="61" t="s">
        <v>187</v>
      </c>
      <c r="B132" s="61" t="s">
        <v>455</v>
      </c>
      <c r="C132" s="74">
        <v>507.71008994249507</v>
      </c>
      <c r="D132" s="61" t="s">
        <v>12</v>
      </c>
      <c r="E132" s="69">
        <v>2009</v>
      </c>
      <c r="F132" s="71" t="s">
        <v>557</v>
      </c>
      <c r="G132" s="72"/>
      <c r="H132" s="73" t="s">
        <v>552</v>
      </c>
      <c r="J132" s="61">
        <f>IF(VLOOKUP($A132,'[1]2. Child Protection'!$B$8:$BG$226,'[1]2. Child Protection'!T$1,FALSE)=C132,"",VLOOKUP($A132,'[1]2. Child Protection'!$B$8:$BG$226,'[1]2. Child Protection'!T$1,FALSE)-C132)</f>
        <v>-461.41008994249506</v>
      </c>
      <c r="K132" s="61" t="str">
        <f>IF(VLOOKUP($A132,'[1]2. Child Protection'!$B$8:$BG$226,'[1]2. Child Protection'!U$1,FALSE)=D132,"",VLOOKUP($A132,'[1]2. Child Protection'!$B$8:$BG$226,'[1]2. Child Protection'!U$1,FALSE))</f>
        <v/>
      </c>
      <c r="L132" s="74" t="e">
        <f>IF(VLOOKUP($A132,'[1]2. Child Protection'!$B$8:$BG$226,'[1]2. Child Protection'!V$1,FALSE)=#REF!,"",VLOOKUP($A132,'[1]2. Child Protection'!$B$8:$BG$226,'[1]2. Child Protection'!V$1,FALSE)-#REF!)</f>
        <v>#REF!</v>
      </c>
      <c r="M132" s="74" t="e">
        <f>IF(VLOOKUP($A132,'[1]2. Child Protection'!$B$8:$BG$226,'[1]2. Child Protection'!W$1,FALSE)=#REF!,"",VLOOKUP($A132,'[1]2. Child Protection'!$B$8:$BG$226,'[1]2. Child Protection'!W$1,FALSE))</f>
        <v>#REF!</v>
      </c>
      <c r="N132" s="74">
        <f>IF(VLOOKUP($A132,'[1]2. Child Protection'!$B$8:$BG$226,'[1]2. Child Protection'!X$1,FALSE)=E132,"",VLOOKUP($A132,'[1]2. Child Protection'!$B$8:$BG$226,'[1]2. Child Protection'!X$1,FALSE)-E132)</f>
        <v>-1955.1</v>
      </c>
      <c r="O132" s="74" t="e">
        <f>IF(VLOOKUP($A132,'[1]2. Child Protection'!$B$8:$BG$226,'[1]2. Child Protection'!Y$1,FALSE)=#REF!,"",VLOOKUP($A132,'[1]2. Child Protection'!$B$8:$BG$226,'[1]2. Child Protection'!Y$1,FALSE))</f>
        <v>#REF!</v>
      </c>
      <c r="P132" s="74" t="e">
        <f>IF(VLOOKUP($A132,'[1]2. Child Protection'!$B$8:$BG$226,'[1]2. Child Protection'!Z$1,FALSE)=F132,"",VLOOKUP($A132,'[1]2. Child Protection'!$B$8:$BG$226,'[1]2. Child Protection'!Z$1,FALSE)-F132)</f>
        <v>#VALUE!</v>
      </c>
      <c r="Q132" s="74" t="str">
        <f>IF(VLOOKUP($A132,'[1]2. Child Protection'!$B$8:$BG$226,'[1]2. Child Protection'!AA$1,FALSE)=G132,"",VLOOKUP($A132,'[1]2. Child Protection'!$B$8:$BG$226,'[1]2. Child Protection'!AA$1,FALSE))</f>
        <v/>
      </c>
      <c r="R132" s="61" t="str">
        <f>IF(VLOOKUP($A132,'[1]2. Child Protection'!$B$8:$BG$226,'[1]2. Child Protection'!AB$1,FALSE)=H132,"",VLOOKUP($A132,'[1]2. Child Protection'!$B$8:$BG$226,'[1]2. Child Protection'!AB$1,FALSE))</f>
        <v>AIS 2015</v>
      </c>
    </row>
    <row r="133" spans="1:18" x14ac:dyDescent="0.3">
      <c r="A133" s="61" t="s">
        <v>189</v>
      </c>
      <c r="B133" s="61" t="s">
        <v>456</v>
      </c>
      <c r="C133" s="74">
        <v>18.959659786554145</v>
      </c>
      <c r="D133" s="61" t="s">
        <v>28</v>
      </c>
      <c r="E133" s="69">
        <v>2020</v>
      </c>
      <c r="F133" s="71" t="s">
        <v>638</v>
      </c>
      <c r="G133" s="72" t="s">
        <v>639</v>
      </c>
      <c r="H133" s="73" t="s">
        <v>566</v>
      </c>
      <c r="J133" s="61">
        <f>IF(VLOOKUP($A133,'[1]2. Child Protection'!$B$8:$BG$226,'[1]2. Child Protection'!T$1,FALSE)=C133,"",VLOOKUP($A133,'[1]2. Child Protection'!$B$8:$BG$226,'[1]2. Child Protection'!T$1,FALSE)-C133)</f>
        <v>58.540340213445859</v>
      </c>
      <c r="K133" s="61">
        <f>IF(VLOOKUP($A133,'[1]2. Child Protection'!$B$8:$BG$226,'[1]2. Child Protection'!U$1,FALSE)=D133,"",VLOOKUP($A133,'[1]2. Child Protection'!$B$8:$BG$226,'[1]2. Child Protection'!U$1,FALSE))</f>
        <v>0</v>
      </c>
      <c r="L133" s="74" t="e">
        <f>IF(VLOOKUP($A133,'[1]2. Child Protection'!$B$8:$BG$226,'[1]2. Child Protection'!V$1,FALSE)=#REF!,"",VLOOKUP($A133,'[1]2. Child Protection'!$B$8:$BG$226,'[1]2. Child Protection'!V$1,FALSE)-#REF!)</f>
        <v>#REF!</v>
      </c>
      <c r="M133" s="74" t="e">
        <f>IF(VLOOKUP($A133,'[1]2. Child Protection'!$B$8:$BG$226,'[1]2. Child Protection'!W$1,FALSE)=#REF!,"",VLOOKUP($A133,'[1]2. Child Protection'!$B$8:$BG$226,'[1]2. Child Protection'!W$1,FALSE))</f>
        <v>#REF!</v>
      </c>
      <c r="N133" s="74">
        <f>IF(VLOOKUP($A133,'[1]2. Child Protection'!$B$8:$BG$226,'[1]2. Child Protection'!X$1,FALSE)=E133,"",VLOOKUP($A133,'[1]2. Child Protection'!$B$8:$BG$226,'[1]2. Child Protection'!X$1,FALSE)-E133)</f>
        <v>-1938.1</v>
      </c>
      <c r="O133" s="74" t="e">
        <f>IF(VLOOKUP($A133,'[1]2. Child Protection'!$B$8:$BG$226,'[1]2. Child Protection'!Y$1,FALSE)=#REF!,"",VLOOKUP($A133,'[1]2. Child Protection'!$B$8:$BG$226,'[1]2. Child Protection'!Y$1,FALSE))</f>
        <v>#REF!</v>
      </c>
      <c r="P133" s="74" t="e">
        <f>IF(VLOOKUP($A133,'[1]2. Child Protection'!$B$8:$BG$226,'[1]2. Child Protection'!Z$1,FALSE)=F133,"",VLOOKUP($A133,'[1]2. Child Protection'!$B$8:$BG$226,'[1]2. Child Protection'!Z$1,FALSE)-F133)</f>
        <v>#VALUE!</v>
      </c>
      <c r="Q133" s="74">
        <f>IF(VLOOKUP($A133,'[1]2. Child Protection'!$B$8:$BG$226,'[1]2. Child Protection'!AA$1,FALSE)=G133,"",VLOOKUP($A133,'[1]2. Child Protection'!$B$8:$BG$226,'[1]2. Child Protection'!AA$1,FALSE))</f>
        <v>0</v>
      </c>
      <c r="R133" s="61" t="str">
        <f>IF(VLOOKUP($A133,'[1]2. Child Protection'!$B$8:$BG$226,'[1]2. Child Protection'!AB$1,FALSE)=H133,"",VLOOKUP($A133,'[1]2. Child Protection'!$B$8:$BG$226,'[1]2. Child Protection'!AB$1,FALSE))</f>
        <v>DHS 2015-16</v>
      </c>
    </row>
    <row r="134" spans="1:18" x14ac:dyDescent="0.3">
      <c r="A134" s="61" t="s">
        <v>191</v>
      </c>
      <c r="B134" s="61" t="s">
        <v>457</v>
      </c>
      <c r="C134" s="74">
        <v>6.8251232787892242</v>
      </c>
      <c r="D134" s="61" t="s">
        <v>12</v>
      </c>
      <c r="E134" s="69">
        <v>2018</v>
      </c>
      <c r="F134" s="71" t="s">
        <v>554</v>
      </c>
      <c r="G134" s="72"/>
      <c r="H134" s="73" t="s">
        <v>640</v>
      </c>
      <c r="J134" s="61">
        <f>IF(VLOOKUP($A134,'[1]2. Child Protection'!$B$8:$BG$226,'[1]2. Child Protection'!T$1,FALSE)=C134,"",VLOOKUP($A134,'[1]2. Child Protection'!$B$8:$BG$226,'[1]2. Child Protection'!T$1,FALSE)-C134)</f>
        <v>57.974876721210777</v>
      </c>
      <c r="K134" s="61" t="str">
        <f>IF(VLOOKUP($A134,'[1]2. Child Protection'!$B$8:$BG$226,'[1]2. Child Protection'!U$1,FALSE)=D134,"",VLOOKUP($A134,'[1]2. Child Protection'!$B$8:$BG$226,'[1]2. Child Protection'!U$1,FALSE))</f>
        <v>y</v>
      </c>
      <c r="L134" s="74" t="e">
        <f>IF(VLOOKUP($A134,'[1]2. Child Protection'!$B$8:$BG$226,'[1]2. Child Protection'!V$1,FALSE)=#REF!,"",VLOOKUP($A134,'[1]2. Child Protection'!$B$8:$BG$226,'[1]2. Child Protection'!V$1,FALSE)-#REF!)</f>
        <v>#REF!</v>
      </c>
      <c r="M134" s="74" t="e">
        <f>IF(VLOOKUP($A134,'[1]2. Child Protection'!$B$8:$BG$226,'[1]2. Child Protection'!W$1,FALSE)=#REF!,"",VLOOKUP($A134,'[1]2. Child Protection'!$B$8:$BG$226,'[1]2. Child Protection'!W$1,FALSE))</f>
        <v>#REF!</v>
      </c>
      <c r="N134" s="74" t="e">
        <f>IF(VLOOKUP($A134,'[1]2. Child Protection'!$B$8:$BG$226,'[1]2. Child Protection'!X$1,FALSE)=E134,"",VLOOKUP($A134,'[1]2. Child Protection'!$B$8:$BG$226,'[1]2. Child Protection'!X$1,FALSE)-E134)</f>
        <v>#VALUE!</v>
      </c>
      <c r="O134" s="74" t="e">
        <f>IF(VLOOKUP($A134,'[1]2. Child Protection'!$B$8:$BG$226,'[1]2. Child Protection'!Y$1,FALSE)=#REF!,"",VLOOKUP($A134,'[1]2. Child Protection'!$B$8:$BG$226,'[1]2. Child Protection'!Y$1,FALSE))</f>
        <v>#REF!</v>
      </c>
      <c r="P134" s="74" t="e">
        <f>IF(VLOOKUP($A134,'[1]2. Child Protection'!$B$8:$BG$226,'[1]2. Child Protection'!Z$1,FALSE)=F134,"",VLOOKUP($A134,'[1]2. Child Protection'!$B$8:$BG$226,'[1]2. Child Protection'!Z$1,FALSE)-F134)</f>
        <v>#VALUE!</v>
      </c>
      <c r="Q134" s="74" t="str">
        <f>IF(VLOOKUP($A134,'[1]2. Child Protection'!$B$8:$BG$226,'[1]2. Child Protection'!AA$1,FALSE)=G134,"",VLOOKUP($A134,'[1]2. Child Protection'!$B$8:$BG$226,'[1]2. Child Protection'!AA$1,FALSE))</f>
        <v/>
      </c>
      <c r="R134" s="61" t="str">
        <f>IF(VLOOKUP($A134,'[1]2. Child Protection'!$B$8:$BG$226,'[1]2. Child Protection'!AB$1,FALSE)=H134,"",VLOOKUP($A134,'[1]2. Child Protection'!$B$8:$BG$226,'[1]2. Child Protection'!AB$1,FALSE))</f>
        <v>Intercensal Survey 2016</v>
      </c>
    </row>
    <row r="135" spans="1:18" x14ac:dyDescent="0.3">
      <c r="A135" s="61" t="s">
        <v>193</v>
      </c>
      <c r="B135" s="61" t="s">
        <v>458</v>
      </c>
      <c r="C135" s="96" t="s">
        <v>12</v>
      </c>
      <c r="D135" s="61" t="s">
        <v>12</v>
      </c>
      <c r="E135" s="69" t="s">
        <v>12</v>
      </c>
      <c r="F135" s="71" t="s">
        <v>12</v>
      </c>
      <c r="G135" s="72" t="s">
        <v>12</v>
      </c>
      <c r="H135" s="73" t="s">
        <v>12</v>
      </c>
      <c r="J135" s="61" t="e">
        <f>IF(VLOOKUP($A135,'[1]2. Child Protection'!$B$8:$BG$226,'[1]2. Child Protection'!T$1,FALSE)=C135,"",VLOOKUP($A135,'[1]2. Child Protection'!$B$8:$BG$226,'[1]2. Child Protection'!T$1,FALSE)-C135)</f>
        <v>#VALUE!</v>
      </c>
      <c r="K135" s="61" t="str">
        <f>IF(VLOOKUP($A135,'[1]2. Child Protection'!$B$8:$BG$226,'[1]2. Child Protection'!U$1,FALSE)=D135,"",VLOOKUP($A135,'[1]2. Child Protection'!$B$8:$BG$226,'[1]2. Child Protection'!U$1,FALSE))</f>
        <v/>
      </c>
      <c r="L135" s="74" t="e">
        <f>IF(VLOOKUP($A135,'[1]2. Child Protection'!$B$8:$BG$226,'[1]2. Child Protection'!V$1,FALSE)=#REF!,"",VLOOKUP($A135,'[1]2. Child Protection'!$B$8:$BG$226,'[1]2. Child Protection'!V$1,FALSE)-#REF!)</f>
        <v>#REF!</v>
      </c>
      <c r="M135" s="74" t="e">
        <f>IF(VLOOKUP($A135,'[1]2. Child Protection'!$B$8:$BG$226,'[1]2. Child Protection'!W$1,FALSE)=#REF!,"",VLOOKUP($A135,'[1]2. Child Protection'!$B$8:$BG$226,'[1]2. Child Protection'!W$1,FALSE))</f>
        <v>#REF!</v>
      </c>
      <c r="N135" s="74" t="e">
        <f>IF(VLOOKUP($A135,'[1]2. Child Protection'!$B$8:$BG$226,'[1]2. Child Protection'!X$1,FALSE)=E135,"",VLOOKUP($A135,'[1]2. Child Protection'!$B$8:$BG$226,'[1]2. Child Protection'!X$1,FALSE)-E135)</f>
        <v>#VALUE!</v>
      </c>
      <c r="O135" s="74" t="e">
        <f>IF(VLOOKUP($A135,'[1]2. Child Protection'!$B$8:$BG$226,'[1]2. Child Protection'!Y$1,FALSE)=#REF!,"",VLOOKUP($A135,'[1]2. Child Protection'!$B$8:$BG$226,'[1]2. Child Protection'!Y$1,FALSE))</f>
        <v>#REF!</v>
      </c>
      <c r="P135" s="74" t="e">
        <f>IF(VLOOKUP($A135,'[1]2. Child Protection'!$B$8:$BG$226,'[1]2. Child Protection'!Z$1,FALSE)=F135,"",VLOOKUP($A135,'[1]2. Child Protection'!$B$8:$BG$226,'[1]2. Child Protection'!Z$1,FALSE)-F135)</f>
        <v>#VALUE!</v>
      </c>
      <c r="Q135" s="74" t="str">
        <f>IF(VLOOKUP($A135,'[1]2. Child Protection'!$B$8:$BG$226,'[1]2. Child Protection'!AA$1,FALSE)=G135,"",VLOOKUP($A135,'[1]2. Child Protection'!$B$8:$BG$226,'[1]2. Child Protection'!AA$1,FALSE))</f>
        <v/>
      </c>
      <c r="R135" s="61" t="str">
        <f>IF(VLOOKUP($A135,'[1]2. Child Protection'!$B$8:$BG$226,'[1]2. Child Protection'!AB$1,FALSE)=H135,"",VLOOKUP($A135,'[1]2. Child Protection'!$B$8:$BG$226,'[1]2. Child Protection'!AB$1,FALSE))</f>
        <v>Vital statistics 2013</v>
      </c>
    </row>
    <row r="136" spans="1:18" x14ac:dyDescent="0.3">
      <c r="A136" s="61" t="s">
        <v>195</v>
      </c>
      <c r="B136" s="61" t="s">
        <v>460</v>
      </c>
      <c r="C136" s="74">
        <v>13.853052074894553</v>
      </c>
      <c r="D136" s="61" t="s">
        <v>28</v>
      </c>
      <c r="E136" s="69">
        <v>2021</v>
      </c>
      <c r="F136" s="71" t="s">
        <v>641</v>
      </c>
      <c r="G136" s="72" t="s">
        <v>642</v>
      </c>
      <c r="H136" s="73" t="s">
        <v>643</v>
      </c>
      <c r="J136" s="61">
        <f>IF(VLOOKUP($A136,'[1]2. Child Protection'!$B$8:$BG$226,'[1]2. Child Protection'!T$1,FALSE)=C136,"",VLOOKUP($A136,'[1]2. Child Protection'!$B$8:$BG$226,'[1]2. Child Protection'!T$1,FALSE)-C136)</f>
        <v>45.646947925105451</v>
      </c>
      <c r="K136" s="61">
        <f>IF(VLOOKUP($A136,'[1]2. Child Protection'!$B$8:$BG$226,'[1]2. Child Protection'!U$1,FALSE)=D136,"",VLOOKUP($A136,'[1]2. Child Protection'!$B$8:$BG$226,'[1]2. Child Protection'!U$1,FALSE))</f>
        <v>0</v>
      </c>
      <c r="L136" s="74" t="e">
        <f>IF(VLOOKUP($A136,'[1]2. Child Protection'!$B$8:$BG$226,'[1]2. Child Protection'!V$1,FALSE)=#REF!,"",VLOOKUP($A136,'[1]2. Child Protection'!$B$8:$BG$226,'[1]2. Child Protection'!V$1,FALSE)-#REF!)</f>
        <v>#REF!</v>
      </c>
      <c r="M136" s="74" t="e">
        <f>IF(VLOOKUP($A136,'[1]2. Child Protection'!$B$8:$BG$226,'[1]2. Child Protection'!W$1,FALSE)=#REF!,"",VLOOKUP($A136,'[1]2. Child Protection'!$B$8:$BG$226,'[1]2. Child Protection'!W$1,FALSE))</f>
        <v>#REF!</v>
      </c>
      <c r="N136" s="74">
        <f>IF(VLOOKUP($A136,'[1]2. Child Protection'!$B$8:$BG$226,'[1]2. Child Protection'!X$1,FALSE)=E136,"",VLOOKUP($A136,'[1]2. Child Protection'!$B$8:$BG$226,'[1]2. Child Protection'!X$1,FALSE)-E136)</f>
        <v>-1944.7</v>
      </c>
      <c r="O136" s="74" t="e">
        <f>IF(VLOOKUP($A136,'[1]2. Child Protection'!$B$8:$BG$226,'[1]2. Child Protection'!Y$1,FALSE)=#REF!,"",VLOOKUP($A136,'[1]2. Child Protection'!$B$8:$BG$226,'[1]2. Child Protection'!Y$1,FALSE))</f>
        <v>#REF!</v>
      </c>
      <c r="P136" s="74" t="e">
        <f>IF(VLOOKUP($A136,'[1]2. Child Protection'!$B$8:$BG$226,'[1]2. Child Protection'!Z$1,FALSE)=F136,"",VLOOKUP($A136,'[1]2. Child Protection'!$B$8:$BG$226,'[1]2. Child Protection'!Z$1,FALSE)-F136)</f>
        <v>#VALUE!</v>
      </c>
      <c r="Q136" s="74">
        <f>IF(VLOOKUP($A136,'[1]2. Child Protection'!$B$8:$BG$226,'[1]2. Child Protection'!AA$1,FALSE)=G136,"",VLOOKUP($A136,'[1]2. Child Protection'!$B$8:$BG$226,'[1]2. Child Protection'!AA$1,FALSE))</f>
        <v>0</v>
      </c>
      <c r="R136" s="61" t="str">
        <f>IF(VLOOKUP($A136,'[1]2. Child Protection'!$B$8:$BG$226,'[1]2. Child Protection'!AB$1,FALSE)=H136,"",VLOOKUP($A136,'[1]2. Child Protection'!$B$8:$BG$226,'[1]2. Child Protection'!AB$1,FALSE))</f>
        <v>MICS 2019</v>
      </c>
    </row>
    <row r="137" spans="1:18" x14ac:dyDescent="0.3">
      <c r="A137" s="61" t="s">
        <v>196</v>
      </c>
      <c r="B137" s="61" t="s">
        <v>461</v>
      </c>
      <c r="C137" s="96">
        <v>35.896547655804824</v>
      </c>
      <c r="D137" s="61" t="s">
        <v>12</v>
      </c>
      <c r="E137" s="69">
        <v>2019</v>
      </c>
      <c r="F137" s="69" t="s">
        <v>553</v>
      </c>
      <c r="G137" s="70"/>
      <c r="H137" s="73" t="s">
        <v>562</v>
      </c>
      <c r="J137" s="61" t="e">
        <f>IF(VLOOKUP($A137,'[1]2. Child Protection'!$B$8:$BG$226,'[1]2. Child Protection'!T$1,FALSE)=C137,"",VLOOKUP($A137,'[1]2. Child Protection'!$B$8:$BG$226,'[1]2. Child Protection'!T$1,FALSE)-C137)</f>
        <v>#VALUE!</v>
      </c>
      <c r="K137" s="61" t="str">
        <f>IF(VLOOKUP($A137,'[1]2. Child Protection'!$B$8:$BG$226,'[1]2. Child Protection'!U$1,FALSE)=D137,"",VLOOKUP($A137,'[1]2. Child Protection'!$B$8:$BG$226,'[1]2. Child Protection'!U$1,FALSE))</f>
        <v/>
      </c>
      <c r="L137" s="74" t="e">
        <f>IF(VLOOKUP($A137,'[1]2. Child Protection'!$B$8:$BG$226,'[1]2. Child Protection'!V$1,FALSE)=#REF!,"",VLOOKUP($A137,'[1]2. Child Protection'!$B$8:$BG$226,'[1]2. Child Protection'!V$1,FALSE)-#REF!)</f>
        <v>#REF!</v>
      </c>
      <c r="M137" s="74" t="e">
        <f>IF(VLOOKUP($A137,'[1]2. Child Protection'!$B$8:$BG$226,'[1]2. Child Protection'!W$1,FALSE)=#REF!,"",VLOOKUP($A137,'[1]2. Child Protection'!$B$8:$BG$226,'[1]2. Child Protection'!W$1,FALSE))</f>
        <v>#REF!</v>
      </c>
      <c r="N137" s="74">
        <f>IF(VLOOKUP($A137,'[1]2. Child Protection'!$B$8:$BG$226,'[1]2. Child Protection'!X$1,FALSE)=E137,"",VLOOKUP($A137,'[1]2. Child Protection'!$B$8:$BG$226,'[1]2. Child Protection'!X$1,FALSE)-E137)</f>
        <v>-1919</v>
      </c>
      <c r="O137" s="74" t="e">
        <f>IF(VLOOKUP($A137,'[1]2. Child Protection'!$B$8:$BG$226,'[1]2. Child Protection'!Y$1,FALSE)=#REF!,"",VLOOKUP($A137,'[1]2. Child Protection'!$B$8:$BG$226,'[1]2. Child Protection'!Y$1,FALSE))</f>
        <v>#REF!</v>
      </c>
      <c r="P137" s="74" t="e">
        <f>IF(VLOOKUP($A137,'[1]2. Child Protection'!$B$8:$BG$226,'[1]2. Child Protection'!Z$1,FALSE)=F137,"",VLOOKUP($A137,'[1]2. Child Protection'!$B$8:$BG$226,'[1]2. Child Protection'!Z$1,FALSE)-F137)</f>
        <v>#VALUE!</v>
      </c>
      <c r="Q137" s="74" t="str">
        <f>IF(VLOOKUP($A137,'[1]2. Child Protection'!$B$8:$BG$226,'[1]2. Child Protection'!AA$1,FALSE)=G137,"",VLOOKUP($A137,'[1]2. Child Protection'!$B$8:$BG$226,'[1]2. Child Protection'!AA$1,FALSE))</f>
        <v>v</v>
      </c>
      <c r="R137" s="61" t="str">
        <f>IF(VLOOKUP($A137,'[1]2. Child Protection'!$B$8:$BG$226,'[1]2. Child Protection'!AB$1,FALSE)=H137,"",VLOOKUP($A137,'[1]2. Child Protection'!$B$8:$BG$226,'[1]2. Child Protection'!AB$1,FALSE))</f>
        <v>UNSD Population and Vital Statistics Report, January 2021, latest update on 4 Jan 2022</v>
      </c>
    </row>
    <row r="138" spans="1:18" x14ac:dyDescent="0.3">
      <c r="A138" s="61" t="s">
        <v>197</v>
      </c>
      <c r="B138" s="61" t="s">
        <v>462</v>
      </c>
      <c r="C138" s="96">
        <v>9.6812400226582227</v>
      </c>
      <c r="D138" s="61" t="s">
        <v>12</v>
      </c>
      <c r="E138" s="69">
        <v>2016</v>
      </c>
      <c r="F138" s="69" t="s">
        <v>554</v>
      </c>
      <c r="G138" s="70"/>
      <c r="H138" s="73" t="s">
        <v>552</v>
      </c>
      <c r="J138" s="61" t="e">
        <f>IF(VLOOKUP($A138,'[1]2. Child Protection'!$B$8:$BG$226,'[1]2. Child Protection'!T$1,FALSE)=C138,"",VLOOKUP($A138,'[1]2. Child Protection'!$B$8:$BG$226,'[1]2. Child Protection'!T$1,FALSE)-C138)</f>
        <v>#VALUE!</v>
      </c>
      <c r="K138" s="61" t="str">
        <f>IF(VLOOKUP($A138,'[1]2. Child Protection'!$B$8:$BG$226,'[1]2. Child Protection'!U$1,FALSE)=D138,"",VLOOKUP($A138,'[1]2. Child Protection'!$B$8:$BG$226,'[1]2. Child Protection'!U$1,FALSE))</f>
        <v/>
      </c>
      <c r="L138" s="74" t="e">
        <f>IF(VLOOKUP($A138,'[1]2. Child Protection'!$B$8:$BG$226,'[1]2. Child Protection'!V$1,FALSE)=#REF!,"",VLOOKUP($A138,'[1]2. Child Protection'!$B$8:$BG$226,'[1]2. Child Protection'!V$1,FALSE)-#REF!)</f>
        <v>#REF!</v>
      </c>
      <c r="M138" s="74" t="e">
        <f>IF(VLOOKUP($A138,'[1]2. Child Protection'!$B$8:$BG$226,'[1]2. Child Protection'!W$1,FALSE)=#REF!,"",VLOOKUP($A138,'[1]2. Child Protection'!$B$8:$BG$226,'[1]2. Child Protection'!W$1,FALSE))</f>
        <v>#REF!</v>
      </c>
      <c r="N138" s="74">
        <f>IF(VLOOKUP($A138,'[1]2. Child Protection'!$B$8:$BG$226,'[1]2. Child Protection'!X$1,FALSE)=E138,"",VLOOKUP($A138,'[1]2. Child Protection'!$B$8:$BG$226,'[1]2. Child Protection'!X$1,FALSE)-E138)</f>
        <v>-1916</v>
      </c>
      <c r="O138" s="74" t="e">
        <f>IF(VLOOKUP($A138,'[1]2. Child Protection'!$B$8:$BG$226,'[1]2. Child Protection'!Y$1,FALSE)=#REF!,"",VLOOKUP($A138,'[1]2. Child Protection'!$B$8:$BG$226,'[1]2. Child Protection'!Y$1,FALSE))</f>
        <v>#REF!</v>
      </c>
      <c r="P138" s="74" t="e">
        <f>IF(VLOOKUP($A138,'[1]2. Child Protection'!$B$8:$BG$226,'[1]2. Child Protection'!Z$1,FALSE)=F138,"",VLOOKUP($A138,'[1]2. Child Protection'!$B$8:$BG$226,'[1]2. Child Protection'!Z$1,FALSE)-F138)</f>
        <v>#VALUE!</v>
      </c>
      <c r="Q138" s="74" t="str">
        <f>IF(VLOOKUP($A138,'[1]2. Child Protection'!$B$8:$BG$226,'[1]2. Child Protection'!AA$1,FALSE)=G138,"",VLOOKUP($A138,'[1]2. Child Protection'!$B$8:$BG$226,'[1]2. Child Protection'!AA$1,FALSE))</f>
        <v>v</v>
      </c>
      <c r="R138" s="61" t="str">
        <f>IF(VLOOKUP($A138,'[1]2. Child Protection'!$B$8:$BG$226,'[1]2. Child Protection'!AB$1,FALSE)=H138,"",VLOOKUP($A138,'[1]2. Child Protection'!$B$8:$BG$226,'[1]2. Child Protection'!AB$1,FALSE))</f>
        <v>UNSD Population and Vital Statistics Report, January 2021, latest update on 4 Jan 2022</v>
      </c>
    </row>
    <row r="139" spans="1:18" x14ac:dyDescent="0.3">
      <c r="A139" s="61" t="s">
        <v>198</v>
      </c>
      <c r="B139" s="61" t="s">
        <v>463</v>
      </c>
      <c r="C139" s="96" t="s">
        <v>12</v>
      </c>
      <c r="D139" s="61" t="s">
        <v>12</v>
      </c>
      <c r="E139" s="69" t="s">
        <v>12</v>
      </c>
      <c r="F139" s="71" t="s">
        <v>12</v>
      </c>
      <c r="G139" s="72" t="s">
        <v>12</v>
      </c>
      <c r="H139" s="73" t="s">
        <v>12</v>
      </c>
      <c r="J139" s="61" t="e">
        <f>IF(VLOOKUP($A139,'[1]2. Child Protection'!$B$8:$BG$226,'[1]2. Child Protection'!T$1,FALSE)=C139,"",VLOOKUP($A139,'[1]2. Child Protection'!$B$8:$BG$226,'[1]2. Child Protection'!T$1,FALSE)-C139)</f>
        <v>#VALUE!</v>
      </c>
      <c r="K139" s="61" t="str">
        <f>IF(VLOOKUP($A139,'[1]2. Child Protection'!$B$8:$BG$226,'[1]2. Child Protection'!U$1,FALSE)=D139,"",VLOOKUP($A139,'[1]2. Child Protection'!$B$8:$BG$226,'[1]2. Child Protection'!U$1,FALSE))</f>
        <v/>
      </c>
      <c r="L139" s="74" t="e">
        <f>IF(VLOOKUP($A139,'[1]2. Child Protection'!$B$8:$BG$226,'[1]2. Child Protection'!V$1,FALSE)=#REF!,"",VLOOKUP($A139,'[1]2. Child Protection'!$B$8:$BG$226,'[1]2. Child Protection'!V$1,FALSE)-#REF!)</f>
        <v>#REF!</v>
      </c>
      <c r="M139" s="74" t="e">
        <f>IF(VLOOKUP($A139,'[1]2. Child Protection'!$B$8:$BG$226,'[1]2. Child Protection'!W$1,FALSE)=#REF!,"",VLOOKUP($A139,'[1]2. Child Protection'!$B$8:$BG$226,'[1]2. Child Protection'!W$1,FALSE))</f>
        <v>#REF!</v>
      </c>
      <c r="N139" s="74" t="e">
        <f>IF(VLOOKUP($A139,'[1]2. Child Protection'!$B$8:$BG$226,'[1]2. Child Protection'!X$1,FALSE)=E139,"",VLOOKUP($A139,'[1]2. Child Protection'!$B$8:$BG$226,'[1]2. Child Protection'!X$1,FALSE)-E139)</f>
        <v>#VALUE!</v>
      </c>
      <c r="O139" s="74" t="e">
        <f>IF(VLOOKUP($A139,'[1]2. Child Protection'!$B$8:$BG$226,'[1]2. Child Protection'!Y$1,FALSE)=#REF!,"",VLOOKUP($A139,'[1]2. Child Protection'!$B$8:$BG$226,'[1]2. Child Protection'!Y$1,FALSE))</f>
        <v>#REF!</v>
      </c>
      <c r="P139" s="74" t="e">
        <f>IF(VLOOKUP($A139,'[1]2. Child Protection'!$B$8:$BG$226,'[1]2. Child Protection'!Z$1,FALSE)=F139,"",VLOOKUP($A139,'[1]2. Child Protection'!$B$8:$BG$226,'[1]2. Child Protection'!Z$1,FALSE)-F139)</f>
        <v>#VALUE!</v>
      </c>
      <c r="Q139" s="74" t="str">
        <f>IF(VLOOKUP($A139,'[1]2. Child Protection'!$B$8:$BG$226,'[1]2. Child Protection'!AA$1,FALSE)=G139,"",VLOOKUP($A139,'[1]2. Child Protection'!$B$8:$BG$226,'[1]2. Child Protection'!AA$1,FALSE))</f>
        <v/>
      </c>
      <c r="R139" s="61" t="str">
        <f>IF(VLOOKUP($A139,'[1]2. Child Protection'!$B$8:$BG$226,'[1]2. Child Protection'!AB$1,FALSE)=H139,"",VLOOKUP($A139,'[1]2. Child Protection'!$B$8:$BG$226,'[1]2. Child Protection'!AB$1,FALSE))</f>
        <v>ENDESA 2011/12</v>
      </c>
    </row>
    <row r="140" spans="1:18" x14ac:dyDescent="0.3">
      <c r="A140" s="61" t="s">
        <v>201</v>
      </c>
      <c r="B140" s="61" t="s">
        <v>464</v>
      </c>
      <c r="C140" s="74" t="s">
        <v>12</v>
      </c>
      <c r="D140" s="61" t="s">
        <v>12</v>
      </c>
      <c r="E140" s="69" t="s">
        <v>12</v>
      </c>
      <c r="F140" s="71" t="s">
        <v>12</v>
      </c>
      <c r="G140" s="72" t="s">
        <v>12</v>
      </c>
      <c r="H140" s="73" t="s">
        <v>12</v>
      </c>
      <c r="J140" s="61" t="e">
        <f>IF(VLOOKUP($A140,'[1]2. Child Protection'!$B$8:$BG$226,'[1]2. Child Protection'!T$1,FALSE)=C140,"",VLOOKUP($A140,'[1]2. Child Protection'!$B$8:$BG$226,'[1]2. Child Protection'!T$1,FALSE)-C140)</f>
        <v>#VALUE!</v>
      </c>
      <c r="K140" s="61" t="str">
        <f>IF(VLOOKUP($A140,'[1]2. Child Protection'!$B$8:$BG$226,'[1]2. Child Protection'!U$1,FALSE)=D140,"",VLOOKUP($A140,'[1]2. Child Protection'!$B$8:$BG$226,'[1]2. Child Protection'!U$1,FALSE))</f>
        <v/>
      </c>
      <c r="L140" s="74" t="e">
        <f>IF(VLOOKUP($A140,'[1]2. Child Protection'!$B$8:$BG$226,'[1]2. Child Protection'!V$1,FALSE)=#REF!,"",VLOOKUP($A140,'[1]2. Child Protection'!$B$8:$BG$226,'[1]2. Child Protection'!V$1,FALSE)-#REF!)</f>
        <v>#REF!</v>
      </c>
      <c r="M140" s="74" t="e">
        <f>IF(VLOOKUP($A140,'[1]2. Child Protection'!$B$8:$BG$226,'[1]2. Child Protection'!W$1,FALSE)=#REF!,"",VLOOKUP($A140,'[1]2. Child Protection'!$B$8:$BG$226,'[1]2. Child Protection'!W$1,FALSE))</f>
        <v>#REF!</v>
      </c>
      <c r="N140" s="74" t="e">
        <f>IF(VLOOKUP($A140,'[1]2. Child Protection'!$B$8:$BG$226,'[1]2. Child Protection'!X$1,FALSE)=E140,"",VLOOKUP($A140,'[1]2. Child Protection'!$B$8:$BG$226,'[1]2. Child Protection'!X$1,FALSE)-E140)</f>
        <v>#VALUE!</v>
      </c>
      <c r="O140" s="74" t="e">
        <f>IF(VLOOKUP($A140,'[1]2. Child Protection'!$B$8:$BG$226,'[1]2. Child Protection'!Y$1,FALSE)=#REF!,"",VLOOKUP($A140,'[1]2. Child Protection'!$B$8:$BG$226,'[1]2. Child Protection'!Y$1,FALSE))</f>
        <v>#REF!</v>
      </c>
      <c r="P140" s="74" t="e">
        <f>IF(VLOOKUP($A140,'[1]2. Child Protection'!$B$8:$BG$226,'[1]2. Child Protection'!Z$1,FALSE)=F140,"",VLOOKUP($A140,'[1]2. Child Protection'!$B$8:$BG$226,'[1]2. Child Protection'!Z$1,FALSE)-F140)</f>
        <v>#VALUE!</v>
      </c>
      <c r="Q140" s="74" t="str">
        <f>IF(VLOOKUP($A140,'[1]2. Child Protection'!$B$8:$BG$226,'[1]2. Child Protection'!AA$1,FALSE)=G140,"",VLOOKUP($A140,'[1]2. Child Protection'!$B$8:$BG$226,'[1]2. Child Protection'!AA$1,FALSE))</f>
        <v/>
      </c>
      <c r="R140" s="61" t="str">
        <f>IF(VLOOKUP($A140,'[1]2. Child Protection'!$B$8:$BG$226,'[1]2. Child Protection'!AB$1,FALSE)=H140,"",VLOOKUP($A140,'[1]2. Child Protection'!$B$8:$BG$226,'[1]2. Child Protection'!AB$1,FALSE))</f>
        <v>DHS 2012</v>
      </c>
    </row>
    <row r="141" spans="1:18" x14ac:dyDescent="0.3">
      <c r="A141" s="61" t="s">
        <v>202</v>
      </c>
      <c r="B141" s="61" t="s">
        <v>465</v>
      </c>
      <c r="C141" s="74"/>
      <c r="E141" s="69"/>
      <c r="F141" s="71"/>
      <c r="G141" s="72"/>
      <c r="H141" s="73"/>
      <c r="J141" s="61">
        <f>IF(VLOOKUP($A141,'[1]2. Child Protection'!$B$8:$BG$226,'[1]2. Child Protection'!T$1,FALSE)=C141,"",VLOOKUP($A141,'[1]2. Child Protection'!$B$8:$BG$226,'[1]2. Child Protection'!T$1,FALSE)-C141)</f>
        <v>35.299999999999997</v>
      </c>
      <c r="K141" s="61" t="str">
        <f>IF(VLOOKUP($A141,'[1]2. Child Protection'!$B$8:$BG$226,'[1]2. Child Protection'!U$1,FALSE)=D141,"",VLOOKUP($A141,'[1]2. Child Protection'!$B$8:$BG$226,'[1]2. Child Protection'!U$1,FALSE))</f>
        <v/>
      </c>
      <c r="L141" s="74" t="e">
        <f>IF(VLOOKUP($A141,'[1]2. Child Protection'!$B$8:$BG$226,'[1]2. Child Protection'!V$1,FALSE)=#REF!,"",VLOOKUP($A141,'[1]2. Child Protection'!$B$8:$BG$226,'[1]2. Child Protection'!V$1,FALSE)-#REF!)</f>
        <v>#REF!</v>
      </c>
      <c r="M141" s="74" t="e">
        <f>IF(VLOOKUP($A141,'[1]2. Child Protection'!$B$8:$BG$226,'[1]2. Child Protection'!W$1,FALSE)=#REF!,"",VLOOKUP($A141,'[1]2. Child Protection'!$B$8:$BG$226,'[1]2. Child Protection'!W$1,FALSE))</f>
        <v>#REF!</v>
      </c>
      <c r="N141" s="74">
        <f>IF(VLOOKUP($A141,'[1]2. Child Protection'!$B$8:$BG$226,'[1]2. Child Protection'!X$1,FALSE)=E141,"",VLOOKUP($A141,'[1]2. Child Protection'!$B$8:$BG$226,'[1]2. Child Protection'!X$1,FALSE)-E141)</f>
        <v>43.4</v>
      </c>
      <c r="O141" s="74" t="e">
        <f>IF(VLOOKUP($A141,'[1]2. Child Protection'!$B$8:$BG$226,'[1]2. Child Protection'!Y$1,FALSE)=#REF!,"",VLOOKUP($A141,'[1]2. Child Protection'!$B$8:$BG$226,'[1]2. Child Protection'!Y$1,FALSE))</f>
        <v>#REF!</v>
      </c>
      <c r="P141" s="74">
        <f>IF(VLOOKUP($A141,'[1]2. Child Protection'!$B$8:$BG$226,'[1]2. Child Protection'!Z$1,FALSE)=F141,"",VLOOKUP($A141,'[1]2. Child Protection'!$B$8:$BG$226,'[1]2. Child Protection'!Z$1,FALSE)-F141)</f>
        <v>41.7</v>
      </c>
      <c r="Q141" s="74" t="str">
        <f>IF(VLOOKUP($A141,'[1]2. Child Protection'!$B$8:$BG$226,'[1]2. Child Protection'!AA$1,FALSE)=G141,"",VLOOKUP($A141,'[1]2. Child Protection'!$B$8:$BG$226,'[1]2. Child Protection'!AA$1,FALSE))</f>
        <v/>
      </c>
      <c r="R141" s="61" t="str">
        <f>IF(VLOOKUP($A141,'[1]2. Child Protection'!$B$8:$BG$226,'[1]2. Child Protection'!AB$1,FALSE)=H141,"",VLOOKUP($A141,'[1]2. Child Protection'!$B$8:$BG$226,'[1]2. Child Protection'!AB$1,FALSE))</f>
        <v>DHS 2018</v>
      </c>
    </row>
    <row r="142" spans="1:18" x14ac:dyDescent="0.3">
      <c r="A142" s="61" t="s">
        <v>229</v>
      </c>
      <c r="B142" s="61" t="s">
        <v>459</v>
      </c>
      <c r="C142" s="96" t="s">
        <v>12</v>
      </c>
      <c r="D142" s="61" t="s">
        <v>12</v>
      </c>
      <c r="E142" s="69" t="s">
        <v>12</v>
      </c>
      <c r="F142" s="71" t="s">
        <v>12</v>
      </c>
      <c r="G142" s="72" t="s">
        <v>12</v>
      </c>
      <c r="H142" s="73" t="s">
        <v>12</v>
      </c>
      <c r="J142" s="61" t="e">
        <f>IF(VLOOKUP($A142,'[1]2. Child Protection'!$B$8:$BG$226,'[1]2. Child Protection'!T$1,FALSE)=C142,"",VLOOKUP($A142,'[1]2. Child Protection'!$B$8:$BG$226,'[1]2. Child Protection'!T$1,FALSE)-C142)</f>
        <v>#VALUE!</v>
      </c>
      <c r="K142" s="61" t="str">
        <f>IF(VLOOKUP($A142,'[1]2. Child Protection'!$B$8:$BG$226,'[1]2. Child Protection'!U$1,FALSE)=D142,"",VLOOKUP($A142,'[1]2. Child Protection'!$B$8:$BG$226,'[1]2. Child Protection'!U$1,FALSE))</f>
        <v/>
      </c>
      <c r="L142" s="74" t="e">
        <f>IF(VLOOKUP($A142,'[1]2. Child Protection'!$B$8:$BG$226,'[1]2. Child Protection'!V$1,FALSE)=#REF!,"",VLOOKUP($A142,'[1]2. Child Protection'!$B$8:$BG$226,'[1]2. Child Protection'!V$1,FALSE)-#REF!)</f>
        <v>#REF!</v>
      </c>
      <c r="M142" s="74" t="e">
        <f>IF(VLOOKUP($A142,'[1]2. Child Protection'!$B$8:$BG$226,'[1]2. Child Protection'!W$1,FALSE)=#REF!,"",VLOOKUP($A142,'[1]2. Child Protection'!$B$8:$BG$226,'[1]2. Child Protection'!W$1,FALSE))</f>
        <v>#REF!</v>
      </c>
      <c r="N142" s="74" t="e">
        <f>IF(VLOOKUP($A142,'[1]2. Child Protection'!$B$8:$BG$226,'[1]2. Child Protection'!X$1,FALSE)=E142,"",VLOOKUP($A142,'[1]2. Child Protection'!$B$8:$BG$226,'[1]2. Child Protection'!X$1,FALSE)-E142)</f>
        <v>#VALUE!</v>
      </c>
      <c r="O142" s="74" t="e">
        <f>IF(VLOOKUP($A142,'[1]2. Child Protection'!$B$8:$BG$226,'[1]2. Child Protection'!Y$1,FALSE)=#REF!,"",VLOOKUP($A142,'[1]2. Child Protection'!$B$8:$BG$226,'[1]2. Child Protection'!Y$1,FALSE))</f>
        <v>#REF!</v>
      </c>
      <c r="P142" s="74" t="e">
        <f>IF(VLOOKUP($A142,'[1]2. Child Protection'!$B$8:$BG$226,'[1]2. Child Protection'!Z$1,FALSE)=F142,"",VLOOKUP($A142,'[1]2. Child Protection'!$B$8:$BG$226,'[1]2. Child Protection'!Z$1,FALSE)-F142)</f>
        <v>#VALUE!</v>
      </c>
      <c r="Q142" s="74" t="str">
        <f>IF(VLOOKUP($A142,'[1]2. Child Protection'!$B$8:$BG$226,'[1]2. Child Protection'!AA$1,FALSE)=G142,"",VLOOKUP($A142,'[1]2. Child Protection'!$B$8:$BG$226,'[1]2. Child Protection'!AA$1,FALSE))</f>
        <v/>
      </c>
      <c r="R142" s="61" t="str">
        <f>IF(VLOOKUP($A142,'[1]2. Child Protection'!$B$8:$BG$226,'[1]2. Child Protection'!AB$1,FALSE)=H142,"",VLOOKUP($A142,'[1]2. Child Protection'!$B$8:$BG$226,'[1]2. Child Protection'!AB$1,FALSE))</f>
        <v/>
      </c>
    </row>
    <row r="143" spans="1:18" x14ac:dyDescent="0.3">
      <c r="A143" s="61" t="s">
        <v>204</v>
      </c>
      <c r="B143" s="61" t="s">
        <v>466</v>
      </c>
      <c r="C143" s="74">
        <v>15.852215082854244</v>
      </c>
      <c r="D143" s="61" t="s">
        <v>12</v>
      </c>
      <c r="E143" s="69">
        <v>2020</v>
      </c>
      <c r="F143" s="71" t="s">
        <v>549</v>
      </c>
      <c r="G143" s="72"/>
      <c r="H143" s="73" t="s">
        <v>644</v>
      </c>
      <c r="J143" s="61">
        <f>IF(VLOOKUP($A143,'[1]2. Child Protection'!$B$8:$BG$226,'[1]2. Child Protection'!T$1,FALSE)=C143,"",VLOOKUP($A143,'[1]2. Child Protection'!$B$8:$BG$226,'[1]2. Child Protection'!T$1,FALSE)-C143)</f>
        <v>83.147784917145756</v>
      </c>
      <c r="K143" s="61" t="str">
        <f>IF(VLOOKUP($A143,'[1]2. Child Protection'!$B$8:$BG$226,'[1]2. Child Protection'!U$1,FALSE)=D143,"",VLOOKUP($A143,'[1]2. Child Protection'!$B$8:$BG$226,'[1]2. Child Protection'!U$1,FALSE))</f>
        <v/>
      </c>
      <c r="L143" s="74" t="e">
        <f>IF(VLOOKUP($A143,'[1]2. Child Protection'!$B$8:$BG$226,'[1]2. Child Protection'!V$1,FALSE)=#REF!,"",VLOOKUP($A143,'[1]2. Child Protection'!$B$8:$BG$226,'[1]2. Child Protection'!V$1,FALSE)-#REF!)</f>
        <v>#REF!</v>
      </c>
      <c r="M143" s="74" t="e">
        <f>IF(VLOOKUP($A143,'[1]2. Child Protection'!$B$8:$BG$226,'[1]2. Child Protection'!W$1,FALSE)=#REF!,"",VLOOKUP($A143,'[1]2. Child Protection'!$B$8:$BG$226,'[1]2. Child Protection'!W$1,FALSE))</f>
        <v>#REF!</v>
      </c>
      <c r="N143" s="74">
        <f>IF(VLOOKUP($A143,'[1]2. Child Protection'!$B$8:$BG$226,'[1]2. Child Protection'!X$1,FALSE)=E143,"",VLOOKUP($A143,'[1]2. Child Protection'!$B$8:$BG$226,'[1]2. Child Protection'!X$1,FALSE)-E143)</f>
        <v>-1920.3</v>
      </c>
      <c r="O143" s="74" t="e">
        <f>IF(VLOOKUP($A143,'[1]2. Child Protection'!$B$8:$BG$226,'[1]2. Child Protection'!Y$1,FALSE)=#REF!,"",VLOOKUP($A143,'[1]2. Child Protection'!$B$8:$BG$226,'[1]2. Child Protection'!Y$1,FALSE))</f>
        <v>#REF!</v>
      </c>
      <c r="P143" s="74" t="e">
        <f>IF(VLOOKUP($A143,'[1]2. Child Protection'!$B$8:$BG$226,'[1]2. Child Protection'!Z$1,FALSE)=F143,"",VLOOKUP($A143,'[1]2. Child Protection'!$B$8:$BG$226,'[1]2. Child Protection'!Z$1,FALSE)-F143)</f>
        <v>#VALUE!</v>
      </c>
      <c r="Q143" s="74" t="str">
        <f>IF(VLOOKUP($A143,'[1]2. Child Protection'!$B$8:$BG$226,'[1]2. Child Protection'!AA$1,FALSE)=G143,"",VLOOKUP($A143,'[1]2. Child Protection'!$B$8:$BG$226,'[1]2. Child Protection'!AA$1,FALSE))</f>
        <v/>
      </c>
      <c r="R143" s="61" t="str">
        <f>IF(VLOOKUP($A143,'[1]2. Child Protection'!$B$8:$BG$226,'[1]2. Child Protection'!AB$1,FALSE)=H143,"",VLOOKUP($A143,'[1]2. Child Protection'!$B$8:$BG$226,'[1]2. Child Protection'!AB$1,FALSE))</f>
        <v>MICS 2018-19</v>
      </c>
    </row>
    <row r="144" spans="1:18" x14ac:dyDescent="0.3">
      <c r="A144" s="61" t="s">
        <v>205</v>
      </c>
      <c r="B144" s="61" t="s">
        <v>467</v>
      </c>
      <c r="C144" s="96">
        <v>2.6224968267788391</v>
      </c>
      <c r="D144" s="61" t="s">
        <v>12</v>
      </c>
      <c r="E144" s="69">
        <v>2018</v>
      </c>
      <c r="F144" s="69" t="s">
        <v>564</v>
      </c>
      <c r="G144" s="70"/>
      <c r="H144" s="73" t="s">
        <v>562</v>
      </c>
      <c r="J144" s="61" t="e">
        <f>IF(VLOOKUP($A144,'[1]2. Child Protection'!$B$8:$BG$226,'[1]2. Child Protection'!T$1,FALSE)=C144,"",VLOOKUP($A144,'[1]2. Child Protection'!$B$8:$BG$226,'[1]2. Child Protection'!T$1,FALSE)-C144)</f>
        <v>#VALUE!</v>
      </c>
      <c r="K144" s="61" t="str">
        <f>IF(VLOOKUP($A144,'[1]2. Child Protection'!$B$8:$BG$226,'[1]2. Child Protection'!U$1,FALSE)=D144,"",VLOOKUP($A144,'[1]2. Child Protection'!$B$8:$BG$226,'[1]2. Child Protection'!U$1,FALSE))</f>
        <v/>
      </c>
      <c r="L144" s="74" t="e">
        <f>IF(VLOOKUP($A144,'[1]2. Child Protection'!$B$8:$BG$226,'[1]2. Child Protection'!V$1,FALSE)=#REF!,"",VLOOKUP($A144,'[1]2. Child Protection'!$B$8:$BG$226,'[1]2. Child Protection'!V$1,FALSE)-#REF!)</f>
        <v>#REF!</v>
      </c>
      <c r="M144" s="74" t="e">
        <f>IF(VLOOKUP($A144,'[1]2. Child Protection'!$B$8:$BG$226,'[1]2. Child Protection'!W$1,FALSE)=#REF!,"",VLOOKUP($A144,'[1]2. Child Protection'!$B$8:$BG$226,'[1]2. Child Protection'!W$1,FALSE))</f>
        <v>#REF!</v>
      </c>
      <c r="N144" s="74">
        <f>IF(VLOOKUP($A144,'[1]2. Child Protection'!$B$8:$BG$226,'[1]2. Child Protection'!X$1,FALSE)=E144,"",VLOOKUP($A144,'[1]2. Child Protection'!$B$8:$BG$226,'[1]2. Child Protection'!X$1,FALSE)-E144)</f>
        <v>-1918</v>
      </c>
      <c r="O144" s="74" t="e">
        <f>IF(VLOOKUP($A144,'[1]2. Child Protection'!$B$8:$BG$226,'[1]2. Child Protection'!Y$1,FALSE)=#REF!,"",VLOOKUP($A144,'[1]2. Child Protection'!$B$8:$BG$226,'[1]2. Child Protection'!Y$1,FALSE))</f>
        <v>#REF!</v>
      </c>
      <c r="P144" s="74" t="e">
        <f>IF(VLOOKUP($A144,'[1]2. Child Protection'!$B$8:$BG$226,'[1]2. Child Protection'!Z$1,FALSE)=F144,"",VLOOKUP($A144,'[1]2. Child Protection'!$B$8:$BG$226,'[1]2. Child Protection'!Z$1,FALSE)-F144)</f>
        <v>#VALUE!</v>
      </c>
      <c r="Q144" s="74" t="str">
        <f>IF(VLOOKUP($A144,'[1]2. Child Protection'!$B$8:$BG$226,'[1]2. Child Protection'!AA$1,FALSE)=G144,"",VLOOKUP($A144,'[1]2. Child Protection'!$B$8:$BG$226,'[1]2. Child Protection'!AA$1,FALSE))</f>
        <v>v</v>
      </c>
      <c r="R144" s="61" t="str">
        <f>IF(VLOOKUP($A144,'[1]2. Child Protection'!$B$8:$BG$226,'[1]2. Child Protection'!AB$1,FALSE)=H144,"",VLOOKUP($A144,'[1]2. Child Protection'!$B$8:$BG$226,'[1]2. Child Protection'!AB$1,FALSE))</f>
        <v>UNSD Population and Vital Statistics Report, January 2021, latest update on 4 Jan 2022</v>
      </c>
    </row>
    <row r="145" spans="1:18" x14ac:dyDescent="0.3">
      <c r="A145" s="61" t="s">
        <v>206</v>
      </c>
      <c r="B145" s="61" t="s">
        <v>468</v>
      </c>
      <c r="C145" s="96" t="s">
        <v>12</v>
      </c>
      <c r="D145" s="61" t="s">
        <v>12</v>
      </c>
      <c r="E145" s="69" t="s">
        <v>12</v>
      </c>
      <c r="F145" s="71" t="s">
        <v>12</v>
      </c>
      <c r="G145" s="72" t="s">
        <v>12</v>
      </c>
      <c r="H145" s="73" t="s">
        <v>12</v>
      </c>
      <c r="J145" s="61" t="e">
        <f>IF(VLOOKUP($A145,'[1]2. Child Protection'!$B$8:$BG$226,'[1]2. Child Protection'!T$1,FALSE)=C145,"",VLOOKUP($A145,'[1]2. Child Protection'!$B$8:$BG$226,'[1]2. Child Protection'!T$1,FALSE)-C145)</f>
        <v>#VALUE!</v>
      </c>
      <c r="K145" s="61" t="str">
        <f>IF(VLOOKUP($A145,'[1]2. Child Protection'!$B$8:$BG$226,'[1]2. Child Protection'!U$1,FALSE)=D145,"",VLOOKUP($A145,'[1]2. Child Protection'!$B$8:$BG$226,'[1]2. Child Protection'!U$1,FALSE))</f>
        <v/>
      </c>
      <c r="L145" s="74" t="e">
        <f>IF(VLOOKUP($A145,'[1]2. Child Protection'!$B$8:$BG$226,'[1]2. Child Protection'!V$1,FALSE)=#REF!,"",VLOOKUP($A145,'[1]2. Child Protection'!$B$8:$BG$226,'[1]2. Child Protection'!V$1,FALSE)-#REF!)</f>
        <v>#REF!</v>
      </c>
      <c r="M145" s="74" t="e">
        <f>IF(VLOOKUP($A145,'[1]2. Child Protection'!$B$8:$BG$226,'[1]2. Child Protection'!W$1,FALSE)=#REF!,"",VLOOKUP($A145,'[1]2. Child Protection'!$B$8:$BG$226,'[1]2. Child Protection'!W$1,FALSE))</f>
        <v>#REF!</v>
      </c>
      <c r="N145" s="74" t="e">
        <f>IF(VLOOKUP($A145,'[1]2. Child Protection'!$B$8:$BG$226,'[1]2. Child Protection'!X$1,FALSE)=E145,"",VLOOKUP($A145,'[1]2. Child Protection'!$B$8:$BG$226,'[1]2. Child Protection'!X$1,FALSE)-E145)</f>
        <v>#VALUE!</v>
      </c>
      <c r="O145" s="74" t="e">
        <f>IF(VLOOKUP($A145,'[1]2. Child Protection'!$B$8:$BG$226,'[1]2. Child Protection'!Y$1,FALSE)=#REF!,"",VLOOKUP($A145,'[1]2. Child Protection'!$B$8:$BG$226,'[1]2. Child Protection'!Y$1,FALSE))</f>
        <v>#REF!</v>
      </c>
      <c r="P145" s="74" t="e">
        <f>IF(VLOOKUP($A145,'[1]2. Child Protection'!$B$8:$BG$226,'[1]2. Child Protection'!Z$1,FALSE)=F145,"",VLOOKUP($A145,'[1]2. Child Protection'!$B$8:$BG$226,'[1]2. Child Protection'!Z$1,FALSE)-F145)</f>
        <v>#VALUE!</v>
      </c>
      <c r="Q145" s="74" t="str">
        <f>IF(VLOOKUP($A145,'[1]2. Child Protection'!$B$8:$BG$226,'[1]2. Child Protection'!AA$1,FALSE)=G145,"",VLOOKUP($A145,'[1]2. Child Protection'!$B$8:$BG$226,'[1]2. Child Protection'!AA$1,FALSE))</f>
        <v>y</v>
      </c>
      <c r="R145" s="61" t="str">
        <f>IF(VLOOKUP($A145,'[1]2. Child Protection'!$B$8:$BG$226,'[1]2. Child Protection'!AB$1,FALSE)=H145,"",VLOOKUP($A145,'[1]2. Child Protection'!$B$8:$BG$226,'[1]2. Child Protection'!AB$1,FALSE))</f>
        <v>Ministry of Health and Civil Registration</v>
      </c>
    </row>
    <row r="146" spans="1:18" x14ac:dyDescent="0.3">
      <c r="A146" s="61" t="s">
        <v>208</v>
      </c>
      <c r="B146" s="61" t="s">
        <v>469</v>
      </c>
      <c r="C146" s="74">
        <v>3.4081265483849212</v>
      </c>
      <c r="D146" s="61" t="s">
        <v>12</v>
      </c>
      <c r="E146" s="69">
        <v>2018</v>
      </c>
      <c r="F146" s="71" t="s">
        <v>554</v>
      </c>
      <c r="G146" s="72"/>
      <c r="H146" s="73" t="s">
        <v>645</v>
      </c>
      <c r="J146" s="61">
        <f>IF(VLOOKUP($A146,'[1]2. Child Protection'!$B$8:$BG$226,'[1]2. Child Protection'!T$1,FALSE)=C146,"",VLOOKUP($A146,'[1]2. Child Protection'!$B$8:$BG$226,'[1]2. Child Protection'!T$1,FALSE)-C146)</f>
        <v>31.991873451615078</v>
      </c>
      <c r="K146" s="61" t="str">
        <f>IF(VLOOKUP($A146,'[1]2. Child Protection'!$B$8:$BG$226,'[1]2. Child Protection'!U$1,FALSE)=D146,"",VLOOKUP($A146,'[1]2. Child Protection'!$B$8:$BG$226,'[1]2. Child Protection'!U$1,FALSE))</f>
        <v>y</v>
      </c>
      <c r="L146" s="74" t="e">
        <f>IF(VLOOKUP($A146,'[1]2. Child Protection'!$B$8:$BG$226,'[1]2. Child Protection'!V$1,FALSE)=#REF!,"",VLOOKUP($A146,'[1]2. Child Protection'!$B$8:$BG$226,'[1]2. Child Protection'!V$1,FALSE)-#REF!)</f>
        <v>#REF!</v>
      </c>
      <c r="M146" s="74" t="e">
        <f>IF(VLOOKUP($A146,'[1]2. Child Protection'!$B$8:$BG$226,'[1]2. Child Protection'!W$1,FALSE)=#REF!,"",VLOOKUP($A146,'[1]2. Child Protection'!$B$8:$BG$226,'[1]2. Child Protection'!W$1,FALSE))</f>
        <v>#REF!</v>
      </c>
      <c r="N146" s="74">
        <f>IF(VLOOKUP($A146,'[1]2. Child Protection'!$B$8:$BG$226,'[1]2. Child Protection'!X$1,FALSE)=E146,"",VLOOKUP($A146,'[1]2. Child Protection'!$B$8:$BG$226,'[1]2. Child Protection'!X$1,FALSE)-E146)</f>
        <v>-1975.5</v>
      </c>
      <c r="O146" s="74" t="e">
        <f>IF(VLOOKUP($A146,'[1]2. Child Protection'!$B$8:$BG$226,'[1]2. Child Protection'!Y$1,FALSE)=#REF!,"",VLOOKUP($A146,'[1]2. Child Protection'!$B$8:$BG$226,'[1]2. Child Protection'!Y$1,FALSE))</f>
        <v>#REF!</v>
      </c>
      <c r="P146" s="74" t="e">
        <f>IF(VLOOKUP($A146,'[1]2. Child Protection'!$B$8:$BG$226,'[1]2. Child Protection'!Z$1,FALSE)=F146,"",VLOOKUP($A146,'[1]2. Child Protection'!$B$8:$BG$226,'[1]2. Child Protection'!Z$1,FALSE)-F146)</f>
        <v>#VALUE!</v>
      </c>
      <c r="Q146" s="74" t="str">
        <f>IF(VLOOKUP($A146,'[1]2. Child Protection'!$B$8:$BG$226,'[1]2. Child Protection'!AA$1,FALSE)=G146,"",VLOOKUP($A146,'[1]2. Child Protection'!$B$8:$BG$226,'[1]2. Child Protection'!AA$1,FALSE))</f>
        <v>y</v>
      </c>
      <c r="R146" s="61" t="str">
        <f>IF(VLOOKUP($A146,'[1]2. Child Protection'!$B$8:$BG$226,'[1]2. Child Protection'!AB$1,FALSE)=H146,"",VLOOKUP($A146,'[1]2. Child Protection'!$B$8:$BG$226,'[1]2. Child Protection'!AB$1,FALSE))</f>
        <v>DHS 2017-18</v>
      </c>
    </row>
    <row r="147" spans="1:18" x14ac:dyDescent="0.3">
      <c r="A147" s="61" t="s">
        <v>238</v>
      </c>
      <c r="B147" s="61" t="s">
        <v>470</v>
      </c>
      <c r="C147" s="96" t="s">
        <v>12</v>
      </c>
      <c r="D147" s="61" t="s">
        <v>12</v>
      </c>
      <c r="E147" s="69" t="s">
        <v>12</v>
      </c>
      <c r="F147" s="71" t="s">
        <v>12</v>
      </c>
      <c r="G147" s="72" t="s">
        <v>12</v>
      </c>
      <c r="H147" s="73" t="s">
        <v>12</v>
      </c>
      <c r="J147" s="61" t="e">
        <f>IF(VLOOKUP($A147,'[1]2. Child Protection'!$B$8:$BG$226,'[1]2. Child Protection'!T$1,FALSE)=C147,"",VLOOKUP($A147,'[1]2. Child Protection'!$B$8:$BG$226,'[1]2. Child Protection'!T$1,FALSE)-C147)</f>
        <v>#VALUE!</v>
      </c>
      <c r="K147" s="61" t="str">
        <f>IF(VLOOKUP($A147,'[1]2. Child Protection'!$B$8:$BG$226,'[1]2. Child Protection'!U$1,FALSE)=D147,"",VLOOKUP($A147,'[1]2. Child Protection'!$B$8:$BG$226,'[1]2. Child Protection'!U$1,FALSE))</f>
        <v/>
      </c>
      <c r="L147" s="74" t="e">
        <f>IF(VLOOKUP($A147,'[1]2. Child Protection'!$B$8:$BG$226,'[1]2. Child Protection'!V$1,FALSE)=#REF!,"",VLOOKUP($A147,'[1]2. Child Protection'!$B$8:$BG$226,'[1]2. Child Protection'!V$1,FALSE)-#REF!)</f>
        <v>#REF!</v>
      </c>
      <c r="M147" s="74" t="e">
        <f>IF(VLOOKUP($A147,'[1]2. Child Protection'!$B$8:$BG$226,'[1]2. Child Protection'!W$1,FALSE)=#REF!,"",VLOOKUP($A147,'[1]2. Child Protection'!$B$8:$BG$226,'[1]2. Child Protection'!W$1,FALSE))</f>
        <v>#REF!</v>
      </c>
      <c r="N147" s="74" t="e">
        <f>IF(VLOOKUP($A147,'[1]2. Child Protection'!$B$8:$BG$226,'[1]2. Child Protection'!X$1,FALSE)=E147,"",VLOOKUP($A147,'[1]2. Child Protection'!$B$8:$BG$226,'[1]2. Child Protection'!X$1,FALSE)-E147)</f>
        <v>#VALUE!</v>
      </c>
      <c r="O147" s="74" t="e">
        <f>IF(VLOOKUP($A147,'[1]2. Child Protection'!$B$8:$BG$226,'[1]2. Child Protection'!Y$1,FALSE)=#REF!,"",VLOOKUP($A147,'[1]2. Child Protection'!$B$8:$BG$226,'[1]2. Child Protection'!Y$1,FALSE))</f>
        <v>#REF!</v>
      </c>
      <c r="P147" s="74" t="e">
        <f>IF(VLOOKUP($A147,'[1]2. Child Protection'!$B$8:$BG$226,'[1]2. Child Protection'!Z$1,FALSE)=F147,"",VLOOKUP($A147,'[1]2. Child Protection'!$B$8:$BG$226,'[1]2. Child Protection'!Z$1,FALSE)-F147)</f>
        <v>#VALUE!</v>
      </c>
      <c r="Q147" s="74" t="str">
        <f>IF(VLOOKUP($A147,'[1]2. Child Protection'!$B$8:$BG$226,'[1]2. Child Protection'!AA$1,FALSE)=G147,"",VLOOKUP($A147,'[1]2. Child Protection'!$B$8:$BG$226,'[1]2. Child Protection'!AA$1,FALSE))</f>
        <v/>
      </c>
      <c r="R147" s="61" t="str">
        <f>IF(VLOOKUP($A147,'[1]2. Child Protection'!$B$8:$BG$226,'[1]2. Child Protection'!AB$1,FALSE)=H147,"",VLOOKUP($A147,'[1]2. Child Protection'!$B$8:$BG$226,'[1]2. Child Protection'!AB$1,FALSE))</f>
        <v/>
      </c>
    </row>
    <row r="148" spans="1:18" x14ac:dyDescent="0.3">
      <c r="A148" s="61" t="s">
        <v>209</v>
      </c>
      <c r="B148" s="61" t="s">
        <v>471</v>
      </c>
      <c r="C148" s="96">
        <v>85.873360385014635</v>
      </c>
      <c r="D148" s="61" t="s">
        <v>12</v>
      </c>
      <c r="E148" s="69">
        <v>2018</v>
      </c>
      <c r="F148" s="71" t="s">
        <v>564</v>
      </c>
      <c r="G148" s="72"/>
      <c r="H148" s="73" t="s">
        <v>646</v>
      </c>
      <c r="J148" s="61" t="e">
        <f>IF(VLOOKUP($A148,'[1]2. Child Protection'!$B$8:$BG$226,'[1]2. Child Protection'!T$1,FALSE)=C148,"",VLOOKUP($A148,'[1]2. Child Protection'!$B$8:$BG$226,'[1]2. Child Protection'!T$1,FALSE)-C148)</f>
        <v>#VALUE!</v>
      </c>
      <c r="K148" s="61" t="str">
        <f>IF(VLOOKUP($A148,'[1]2. Child Protection'!$B$8:$BG$226,'[1]2. Child Protection'!U$1,FALSE)=D148,"",VLOOKUP($A148,'[1]2. Child Protection'!$B$8:$BG$226,'[1]2. Child Protection'!U$1,FALSE))</f>
        <v/>
      </c>
      <c r="L148" s="74" t="e">
        <f>IF(VLOOKUP($A148,'[1]2. Child Protection'!$B$8:$BG$226,'[1]2. Child Protection'!V$1,FALSE)=#REF!,"",VLOOKUP($A148,'[1]2. Child Protection'!$B$8:$BG$226,'[1]2. Child Protection'!V$1,FALSE)-#REF!)</f>
        <v>#REF!</v>
      </c>
      <c r="M148" s="74" t="e">
        <f>IF(VLOOKUP($A148,'[1]2. Child Protection'!$B$8:$BG$226,'[1]2. Child Protection'!W$1,FALSE)=#REF!,"",VLOOKUP($A148,'[1]2. Child Protection'!$B$8:$BG$226,'[1]2. Child Protection'!W$1,FALSE))</f>
        <v>#REF!</v>
      </c>
      <c r="N148" s="74">
        <f>IF(VLOOKUP($A148,'[1]2. Child Protection'!$B$8:$BG$226,'[1]2. Child Protection'!X$1,FALSE)=E148,"",VLOOKUP($A148,'[1]2. Child Protection'!$B$8:$BG$226,'[1]2. Child Protection'!X$1,FALSE)-E148)</f>
        <v>-1921.2</v>
      </c>
      <c r="O148" s="74" t="e">
        <f>IF(VLOOKUP($A148,'[1]2. Child Protection'!$B$8:$BG$226,'[1]2. Child Protection'!Y$1,FALSE)=#REF!,"",VLOOKUP($A148,'[1]2. Child Protection'!$B$8:$BG$226,'[1]2. Child Protection'!Y$1,FALSE))</f>
        <v>#REF!</v>
      </c>
      <c r="P148" s="74" t="e">
        <f>IF(VLOOKUP($A148,'[1]2. Child Protection'!$B$8:$BG$226,'[1]2. Child Protection'!Z$1,FALSE)=F148,"",VLOOKUP($A148,'[1]2. Child Protection'!$B$8:$BG$226,'[1]2. Child Protection'!Z$1,FALSE)-F148)</f>
        <v>#VALUE!</v>
      </c>
      <c r="Q148" s="74" t="str">
        <f>IF(VLOOKUP($A148,'[1]2. Child Protection'!$B$8:$BG$226,'[1]2. Child Protection'!AA$1,FALSE)=G148,"",VLOOKUP($A148,'[1]2. Child Protection'!$B$8:$BG$226,'[1]2. Child Protection'!AA$1,FALSE))</f>
        <v/>
      </c>
      <c r="R148" s="61" t="str">
        <f>IF(VLOOKUP($A148,'[1]2. Child Protection'!$B$8:$BG$226,'[1]2. Child Protection'!AB$1,FALSE)=H148,"",VLOOKUP($A148,'[1]2. Child Protection'!$B$8:$BG$226,'[1]2. Child Protection'!AB$1,FALSE))</f>
        <v>INEC, Encuesta de Propósitos Múltiples</v>
      </c>
    </row>
    <row r="149" spans="1:18" x14ac:dyDescent="0.3">
      <c r="A149" s="61" t="s">
        <v>211</v>
      </c>
      <c r="B149" s="61" t="s">
        <v>472</v>
      </c>
      <c r="C149" s="74">
        <v>11.86437438165188</v>
      </c>
      <c r="D149" s="61" t="s">
        <v>12</v>
      </c>
      <c r="E149" s="69">
        <v>2018</v>
      </c>
      <c r="F149" s="71" t="s">
        <v>554</v>
      </c>
      <c r="G149" s="72"/>
      <c r="H149" s="73" t="s">
        <v>647</v>
      </c>
      <c r="J149" s="61">
        <f>IF(VLOOKUP($A149,'[1]2. Child Protection'!$B$8:$BG$226,'[1]2. Child Protection'!T$1,FALSE)=C149,"",VLOOKUP($A149,'[1]2. Child Protection'!$B$8:$BG$226,'[1]2. Child Protection'!T$1,FALSE)-C149)</f>
        <v>0.73562561834812001</v>
      </c>
      <c r="K149" s="61" t="str">
        <f>IF(VLOOKUP($A149,'[1]2. Child Protection'!$B$8:$BG$226,'[1]2. Child Protection'!U$1,FALSE)=D149,"",VLOOKUP($A149,'[1]2. Child Protection'!$B$8:$BG$226,'[1]2. Child Protection'!U$1,FALSE))</f>
        <v/>
      </c>
      <c r="L149" s="74" t="e">
        <f>IF(VLOOKUP($A149,'[1]2. Child Protection'!$B$8:$BG$226,'[1]2. Child Protection'!V$1,FALSE)=#REF!,"",VLOOKUP($A149,'[1]2. Child Protection'!$B$8:$BG$226,'[1]2. Child Protection'!V$1,FALSE)-#REF!)</f>
        <v>#REF!</v>
      </c>
      <c r="M149" s="74" t="e">
        <f>IF(VLOOKUP($A149,'[1]2. Child Protection'!$B$8:$BG$226,'[1]2. Child Protection'!W$1,FALSE)=#REF!,"",VLOOKUP($A149,'[1]2. Child Protection'!$B$8:$BG$226,'[1]2. Child Protection'!W$1,FALSE))</f>
        <v>#REF!</v>
      </c>
      <c r="N149" s="74">
        <f>IF(VLOOKUP($A149,'[1]2. Child Protection'!$B$8:$BG$226,'[1]2. Child Protection'!X$1,FALSE)=E149,"",VLOOKUP($A149,'[1]2. Child Protection'!$B$8:$BG$226,'[1]2. Child Protection'!X$1,FALSE)-E149)</f>
        <v>-2004.7</v>
      </c>
      <c r="O149" s="74" t="e">
        <f>IF(VLOOKUP($A149,'[1]2. Child Protection'!$B$8:$BG$226,'[1]2. Child Protection'!Y$1,FALSE)=#REF!,"",VLOOKUP($A149,'[1]2. Child Protection'!$B$8:$BG$226,'[1]2. Child Protection'!Y$1,FALSE))</f>
        <v>#REF!</v>
      </c>
      <c r="P149" s="74" t="e">
        <f>IF(VLOOKUP($A149,'[1]2. Child Protection'!$B$8:$BG$226,'[1]2. Child Protection'!Z$1,FALSE)=F149,"",VLOOKUP($A149,'[1]2. Child Protection'!$B$8:$BG$226,'[1]2. Child Protection'!Z$1,FALSE)-F149)</f>
        <v>#VALUE!</v>
      </c>
      <c r="Q149" s="74" t="str">
        <f>IF(VLOOKUP($A149,'[1]2. Child Protection'!$B$8:$BG$226,'[1]2. Child Protection'!AA$1,FALSE)=G149,"",VLOOKUP($A149,'[1]2. Child Protection'!$B$8:$BG$226,'[1]2. Child Protection'!AA$1,FALSE))</f>
        <v/>
      </c>
      <c r="R149" s="61" t="str">
        <f>IF(VLOOKUP($A149,'[1]2. Child Protection'!$B$8:$BG$226,'[1]2. Child Protection'!AB$1,FALSE)=H149,"",VLOOKUP($A149,'[1]2. Child Protection'!$B$8:$BG$226,'[1]2. Child Protection'!AB$1,FALSE))</f>
        <v>DHS 2016-18</v>
      </c>
    </row>
    <row r="150" spans="1:18" x14ac:dyDescent="0.3">
      <c r="A150" s="61" t="s">
        <v>213</v>
      </c>
      <c r="B150" s="61" t="s">
        <v>473</v>
      </c>
      <c r="C150" s="74">
        <v>27.68147845458261</v>
      </c>
      <c r="D150" s="61" t="s">
        <v>12</v>
      </c>
      <c r="E150" s="69">
        <v>2021</v>
      </c>
      <c r="F150" s="71" t="s">
        <v>549</v>
      </c>
      <c r="G150" s="72"/>
      <c r="H150" s="73" t="s">
        <v>648</v>
      </c>
      <c r="J150" s="61">
        <f>IF(VLOOKUP($A150,'[1]2. Child Protection'!$B$8:$BG$226,'[1]2. Child Protection'!T$1,FALSE)=C150,"",VLOOKUP($A150,'[1]2. Child Protection'!$B$8:$BG$226,'[1]2. Child Protection'!T$1,FALSE)-C150)</f>
        <v>28.81852154541739</v>
      </c>
      <c r="K150" s="61" t="str">
        <f>IF(VLOOKUP($A150,'[1]2. Child Protection'!$B$8:$BG$226,'[1]2. Child Protection'!U$1,FALSE)=D150,"",VLOOKUP($A150,'[1]2. Child Protection'!$B$8:$BG$226,'[1]2. Child Protection'!U$1,FALSE))</f>
        <v/>
      </c>
      <c r="L150" s="74" t="e">
        <f>IF(VLOOKUP($A150,'[1]2. Child Protection'!$B$8:$BG$226,'[1]2. Child Protection'!V$1,FALSE)=#REF!,"",VLOOKUP($A150,'[1]2. Child Protection'!$B$8:$BG$226,'[1]2. Child Protection'!V$1,FALSE)-#REF!)</f>
        <v>#REF!</v>
      </c>
      <c r="M150" s="74" t="e">
        <f>IF(VLOOKUP($A150,'[1]2. Child Protection'!$B$8:$BG$226,'[1]2. Child Protection'!W$1,FALSE)=#REF!,"",VLOOKUP($A150,'[1]2. Child Protection'!$B$8:$BG$226,'[1]2. Child Protection'!W$1,FALSE))</f>
        <v>#REF!</v>
      </c>
      <c r="N150" s="74">
        <f>IF(VLOOKUP($A150,'[1]2. Child Protection'!$B$8:$BG$226,'[1]2. Child Protection'!X$1,FALSE)=E150,"",VLOOKUP($A150,'[1]2. Child Protection'!$B$8:$BG$226,'[1]2. Child Protection'!X$1,FALSE)-E150)</f>
        <v>-1949.8</v>
      </c>
      <c r="O150" s="74" t="e">
        <f>IF(VLOOKUP($A150,'[1]2. Child Protection'!$B$8:$BG$226,'[1]2. Child Protection'!Y$1,FALSE)=#REF!,"",VLOOKUP($A150,'[1]2. Child Protection'!$B$8:$BG$226,'[1]2. Child Protection'!Y$1,FALSE))</f>
        <v>#REF!</v>
      </c>
      <c r="P150" s="74" t="e">
        <f>IF(VLOOKUP($A150,'[1]2. Child Protection'!$B$8:$BG$226,'[1]2. Child Protection'!Z$1,FALSE)=F150,"",VLOOKUP($A150,'[1]2. Child Protection'!$B$8:$BG$226,'[1]2. Child Protection'!Z$1,FALSE)-F150)</f>
        <v>#VALUE!</v>
      </c>
      <c r="Q150" s="74" t="str">
        <f>IF(VLOOKUP($A150,'[1]2. Child Protection'!$B$8:$BG$226,'[1]2. Child Protection'!AA$1,FALSE)=G150,"",VLOOKUP($A150,'[1]2. Child Protection'!$B$8:$BG$226,'[1]2. Child Protection'!AA$1,FALSE))</f>
        <v/>
      </c>
      <c r="R150" s="61" t="str">
        <f>IF(VLOOKUP($A150,'[1]2. Child Protection'!$B$8:$BG$226,'[1]2. Child Protection'!AB$1,FALSE)=H150,"",VLOOKUP($A150,'[1]2. Child Protection'!$B$8:$BG$226,'[1]2. Child Protection'!AB$1,FALSE))</f>
        <v>DGEEC 2015-18</v>
      </c>
    </row>
    <row r="151" spans="1:18" x14ac:dyDescent="0.3">
      <c r="A151" s="61" t="s">
        <v>215</v>
      </c>
      <c r="B151" s="61" t="s">
        <v>474</v>
      </c>
      <c r="C151" s="96">
        <v>100.84429026559729</v>
      </c>
      <c r="D151" s="61" t="s">
        <v>12</v>
      </c>
      <c r="E151" s="69">
        <v>2018</v>
      </c>
      <c r="F151" s="71" t="s">
        <v>549</v>
      </c>
      <c r="G151" s="72"/>
      <c r="H151" s="73" t="s">
        <v>586</v>
      </c>
      <c r="J151" s="61" t="e">
        <f>IF(VLOOKUP($A151,'[1]2. Child Protection'!$B$8:$BG$226,'[1]2. Child Protection'!T$1,FALSE)=C151,"",VLOOKUP($A151,'[1]2. Child Protection'!$B$8:$BG$226,'[1]2. Child Protection'!T$1,FALSE)-C151)</f>
        <v>#VALUE!</v>
      </c>
      <c r="K151" s="61" t="str">
        <f>IF(VLOOKUP($A151,'[1]2. Child Protection'!$B$8:$BG$226,'[1]2. Child Protection'!U$1,FALSE)=D151,"",VLOOKUP($A151,'[1]2. Child Protection'!$B$8:$BG$226,'[1]2. Child Protection'!U$1,FALSE))</f>
        <v/>
      </c>
      <c r="L151" s="74" t="e">
        <f>IF(VLOOKUP($A151,'[1]2. Child Protection'!$B$8:$BG$226,'[1]2. Child Protection'!V$1,FALSE)=#REF!,"",VLOOKUP($A151,'[1]2. Child Protection'!$B$8:$BG$226,'[1]2. Child Protection'!V$1,FALSE)-#REF!)</f>
        <v>#REF!</v>
      </c>
      <c r="M151" s="74" t="e">
        <f>IF(VLOOKUP($A151,'[1]2. Child Protection'!$B$8:$BG$226,'[1]2. Child Protection'!W$1,FALSE)=#REF!,"",VLOOKUP($A151,'[1]2. Child Protection'!$B$8:$BG$226,'[1]2. Child Protection'!W$1,FALSE))</f>
        <v>#REF!</v>
      </c>
      <c r="N151" s="74" t="e">
        <f>IF(VLOOKUP($A151,'[1]2. Child Protection'!$B$8:$BG$226,'[1]2. Child Protection'!X$1,FALSE)=E151,"",VLOOKUP($A151,'[1]2. Child Protection'!$B$8:$BG$226,'[1]2. Child Protection'!X$1,FALSE)-E151)</f>
        <v>#VALUE!</v>
      </c>
      <c r="O151" s="74" t="e">
        <f>IF(VLOOKUP($A151,'[1]2. Child Protection'!$B$8:$BG$226,'[1]2. Child Protection'!Y$1,FALSE)=#REF!,"",VLOOKUP($A151,'[1]2. Child Protection'!$B$8:$BG$226,'[1]2. Child Protection'!Y$1,FALSE))</f>
        <v>#REF!</v>
      </c>
      <c r="P151" s="74" t="e">
        <f>IF(VLOOKUP($A151,'[1]2. Child Protection'!$B$8:$BG$226,'[1]2. Child Protection'!Z$1,FALSE)=F151,"",VLOOKUP($A151,'[1]2. Child Protection'!$B$8:$BG$226,'[1]2. Child Protection'!Z$1,FALSE)-F151)</f>
        <v>#VALUE!</v>
      </c>
      <c r="Q151" s="74" t="str">
        <f>IF(VLOOKUP($A151,'[1]2. Child Protection'!$B$8:$BG$226,'[1]2. Child Protection'!AA$1,FALSE)=G151,"",VLOOKUP($A151,'[1]2. Child Protection'!$B$8:$BG$226,'[1]2. Child Protection'!AA$1,FALSE))</f>
        <v/>
      </c>
      <c r="R151" s="61" t="str">
        <f>IF(VLOOKUP($A151,'[1]2. Child Protection'!$B$8:$BG$226,'[1]2. Child Protection'!AB$1,FALSE)=H151,"",VLOOKUP($A151,'[1]2. Child Protection'!$B$8:$BG$226,'[1]2. Child Protection'!AB$1,FALSE))</f>
        <v>ENAPRES 2020</v>
      </c>
    </row>
    <row r="152" spans="1:18" x14ac:dyDescent="0.3">
      <c r="A152" s="61" t="s">
        <v>217</v>
      </c>
      <c r="B152" s="61" t="s">
        <v>475</v>
      </c>
      <c r="C152" s="74">
        <v>1.4552518841114159</v>
      </c>
      <c r="D152" s="61" t="s">
        <v>12</v>
      </c>
      <c r="E152" s="69">
        <v>2018</v>
      </c>
      <c r="F152" s="71" t="s">
        <v>564</v>
      </c>
      <c r="G152" s="72"/>
      <c r="H152" s="73" t="s">
        <v>552</v>
      </c>
      <c r="J152" s="61">
        <f>IF(VLOOKUP($A152,'[1]2. Child Protection'!$B$8:$BG$226,'[1]2. Child Protection'!T$1,FALSE)=C152,"",VLOOKUP($A152,'[1]2. Child Protection'!$B$8:$BG$226,'[1]2. Child Protection'!T$1,FALSE)-C152)</f>
        <v>86.744748115888584</v>
      </c>
      <c r="K152" s="61" t="str">
        <f>IF(VLOOKUP($A152,'[1]2. Child Protection'!$B$8:$BG$226,'[1]2. Child Protection'!U$1,FALSE)=D152,"",VLOOKUP($A152,'[1]2. Child Protection'!$B$8:$BG$226,'[1]2. Child Protection'!U$1,FALSE))</f>
        <v/>
      </c>
      <c r="L152" s="74" t="e">
        <f>IF(VLOOKUP($A152,'[1]2. Child Protection'!$B$8:$BG$226,'[1]2. Child Protection'!V$1,FALSE)=#REF!,"",VLOOKUP($A152,'[1]2. Child Protection'!$B$8:$BG$226,'[1]2. Child Protection'!V$1,FALSE)-#REF!)</f>
        <v>#REF!</v>
      </c>
      <c r="M152" s="74" t="e">
        <f>IF(VLOOKUP($A152,'[1]2. Child Protection'!$B$8:$BG$226,'[1]2. Child Protection'!W$1,FALSE)=#REF!,"",VLOOKUP($A152,'[1]2. Child Protection'!$B$8:$BG$226,'[1]2. Child Protection'!W$1,FALSE))</f>
        <v>#REF!</v>
      </c>
      <c r="N152" s="74">
        <f>IF(VLOOKUP($A152,'[1]2. Child Protection'!$B$8:$BG$226,'[1]2. Child Protection'!X$1,FALSE)=E152,"",VLOOKUP($A152,'[1]2. Child Protection'!$B$8:$BG$226,'[1]2. Child Protection'!X$1,FALSE)-E152)</f>
        <v>-1925.7</v>
      </c>
      <c r="O152" s="74" t="e">
        <f>IF(VLOOKUP($A152,'[1]2. Child Protection'!$B$8:$BG$226,'[1]2. Child Protection'!Y$1,FALSE)=#REF!,"",VLOOKUP($A152,'[1]2. Child Protection'!$B$8:$BG$226,'[1]2. Child Protection'!Y$1,FALSE))</f>
        <v>#REF!</v>
      </c>
      <c r="P152" s="74" t="e">
        <f>IF(VLOOKUP($A152,'[1]2. Child Protection'!$B$8:$BG$226,'[1]2. Child Protection'!Z$1,FALSE)=F152,"",VLOOKUP($A152,'[1]2. Child Protection'!$B$8:$BG$226,'[1]2. Child Protection'!Z$1,FALSE)-F152)</f>
        <v>#VALUE!</v>
      </c>
      <c r="Q152" s="74" t="str">
        <f>IF(VLOOKUP($A152,'[1]2. Child Protection'!$B$8:$BG$226,'[1]2. Child Protection'!AA$1,FALSE)=G152,"",VLOOKUP($A152,'[1]2. Child Protection'!$B$8:$BG$226,'[1]2. Child Protection'!AA$1,FALSE))</f>
        <v/>
      </c>
      <c r="R152" s="61" t="str">
        <f>IF(VLOOKUP($A152,'[1]2. Child Protection'!$B$8:$BG$226,'[1]2. Child Protection'!AB$1,FALSE)=H152,"",VLOOKUP($A152,'[1]2. Child Protection'!$B$8:$BG$226,'[1]2. Child Protection'!AB$1,FALSE))</f>
        <v>DHS 2017</v>
      </c>
    </row>
    <row r="153" spans="1:18" x14ac:dyDescent="0.3">
      <c r="A153" s="61" t="s">
        <v>219</v>
      </c>
      <c r="B153" s="61" t="s">
        <v>476</v>
      </c>
      <c r="C153" s="96">
        <v>178.74575080932371</v>
      </c>
      <c r="D153" s="61" t="s">
        <v>12</v>
      </c>
      <c r="E153" s="69">
        <v>2018</v>
      </c>
      <c r="F153" s="71" t="s">
        <v>564</v>
      </c>
      <c r="G153" s="72"/>
      <c r="H153" s="73" t="s">
        <v>552</v>
      </c>
      <c r="J153" s="61" t="e">
        <f>IF(VLOOKUP($A153,'[1]2. Child Protection'!$B$8:$BG$226,'[1]2. Child Protection'!T$1,FALSE)=C153,"",VLOOKUP($A153,'[1]2. Child Protection'!$B$8:$BG$226,'[1]2. Child Protection'!T$1,FALSE)-C153)</f>
        <v>#VALUE!</v>
      </c>
      <c r="K153" s="61" t="str">
        <f>IF(VLOOKUP($A153,'[1]2. Child Protection'!$B$8:$BG$226,'[1]2. Child Protection'!U$1,FALSE)=D153,"",VLOOKUP($A153,'[1]2. Child Protection'!$B$8:$BG$226,'[1]2. Child Protection'!U$1,FALSE))</f>
        <v/>
      </c>
      <c r="L153" s="74" t="e">
        <f>IF(VLOOKUP($A153,'[1]2. Child Protection'!$B$8:$BG$226,'[1]2. Child Protection'!V$1,FALSE)=#REF!,"",VLOOKUP($A153,'[1]2. Child Protection'!$B$8:$BG$226,'[1]2. Child Protection'!V$1,FALSE)-#REF!)</f>
        <v>#REF!</v>
      </c>
      <c r="M153" s="74" t="e">
        <f>IF(VLOOKUP($A153,'[1]2. Child Protection'!$B$8:$BG$226,'[1]2. Child Protection'!W$1,FALSE)=#REF!,"",VLOOKUP($A153,'[1]2. Child Protection'!$B$8:$BG$226,'[1]2. Child Protection'!W$1,FALSE))</f>
        <v>#REF!</v>
      </c>
      <c r="N153" s="74">
        <f>IF(VLOOKUP($A153,'[1]2. Child Protection'!$B$8:$BG$226,'[1]2. Child Protection'!X$1,FALSE)=E153,"",VLOOKUP($A153,'[1]2. Child Protection'!$B$8:$BG$226,'[1]2. Child Protection'!X$1,FALSE)-E153)</f>
        <v>-1918</v>
      </c>
      <c r="O153" s="74" t="e">
        <f>IF(VLOOKUP($A153,'[1]2. Child Protection'!$B$8:$BG$226,'[1]2. Child Protection'!Y$1,FALSE)=#REF!,"",VLOOKUP($A153,'[1]2. Child Protection'!$B$8:$BG$226,'[1]2. Child Protection'!Y$1,FALSE))</f>
        <v>#REF!</v>
      </c>
      <c r="P153" s="74" t="e">
        <f>IF(VLOOKUP($A153,'[1]2. Child Protection'!$B$8:$BG$226,'[1]2. Child Protection'!Z$1,FALSE)=F153,"",VLOOKUP($A153,'[1]2. Child Protection'!$B$8:$BG$226,'[1]2. Child Protection'!Z$1,FALSE)-F153)</f>
        <v>#VALUE!</v>
      </c>
      <c r="Q153" s="74" t="str">
        <f>IF(VLOOKUP($A153,'[1]2. Child Protection'!$B$8:$BG$226,'[1]2. Child Protection'!AA$1,FALSE)=G153,"",VLOOKUP($A153,'[1]2. Child Protection'!$B$8:$BG$226,'[1]2. Child Protection'!AA$1,FALSE))</f>
        <v>y</v>
      </c>
      <c r="R153" s="61" t="str">
        <f>IF(VLOOKUP($A153,'[1]2. Child Protection'!$B$8:$BG$226,'[1]2. Child Protection'!AB$1,FALSE)=H153,"",VLOOKUP($A153,'[1]2. Child Protection'!$B$8:$BG$226,'[1]2. Child Protection'!AB$1,FALSE))</f>
        <v>Polish Ministry of Interior and Administration</v>
      </c>
    </row>
    <row r="154" spans="1:18" x14ac:dyDescent="0.3">
      <c r="A154" s="61" t="s">
        <v>221</v>
      </c>
      <c r="B154" s="61" t="s">
        <v>477</v>
      </c>
      <c r="C154" s="96">
        <v>144.61589357026395</v>
      </c>
      <c r="D154" s="61" t="s">
        <v>12</v>
      </c>
      <c r="E154" s="69">
        <v>2019</v>
      </c>
      <c r="F154" s="69" t="s">
        <v>557</v>
      </c>
      <c r="G154" s="70"/>
      <c r="H154" s="73" t="s">
        <v>562</v>
      </c>
      <c r="J154" s="61" t="e">
        <f>IF(VLOOKUP($A154,'[1]2. Child Protection'!$B$8:$BG$226,'[1]2. Child Protection'!T$1,FALSE)=C154,"",VLOOKUP($A154,'[1]2. Child Protection'!$B$8:$BG$226,'[1]2. Child Protection'!T$1,FALSE)-C154)</f>
        <v>#VALUE!</v>
      </c>
      <c r="K154" s="61" t="str">
        <f>IF(VLOOKUP($A154,'[1]2. Child Protection'!$B$8:$BG$226,'[1]2. Child Protection'!U$1,FALSE)=D154,"",VLOOKUP($A154,'[1]2. Child Protection'!$B$8:$BG$226,'[1]2. Child Protection'!U$1,FALSE))</f>
        <v/>
      </c>
      <c r="L154" s="74" t="e">
        <f>IF(VLOOKUP($A154,'[1]2. Child Protection'!$B$8:$BG$226,'[1]2. Child Protection'!V$1,FALSE)=#REF!,"",VLOOKUP($A154,'[1]2. Child Protection'!$B$8:$BG$226,'[1]2. Child Protection'!V$1,FALSE)-#REF!)</f>
        <v>#REF!</v>
      </c>
      <c r="M154" s="74" t="e">
        <f>IF(VLOOKUP($A154,'[1]2. Child Protection'!$B$8:$BG$226,'[1]2. Child Protection'!W$1,FALSE)=#REF!,"",VLOOKUP($A154,'[1]2. Child Protection'!$B$8:$BG$226,'[1]2. Child Protection'!W$1,FALSE))</f>
        <v>#REF!</v>
      </c>
      <c r="N154" s="74">
        <f>IF(VLOOKUP($A154,'[1]2. Child Protection'!$B$8:$BG$226,'[1]2. Child Protection'!X$1,FALSE)=E154,"",VLOOKUP($A154,'[1]2. Child Protection'!$B$8:$BG$226,'[1]2. Child Protection'!X$1,FALSE)-E154)</f>
        <v>-1919</v>
      </c>
      <c r="O154" s="74" t="e">
        <f>IF(VLOOKUP($A154,'[1]2. Child Protection'!$B$8:$BG$226,'[1]2. Child Protection'!Y$1,FALSE)=#REF!,"",VLOOKUP($A154,'[1]2. Child Protection'!$B$8:$BG$226,'[1]2. Child Protection'!Y$1,FALSE))</f>
        <v>#REF!</v>
      </c>
      <c r="P154" s="74" t="e">
        <f>IF(VLOOKUP($A154,'[1]2. Child Protection'!$B$8:$BG$226,'[1]2. Child Protection'!Z$1,FALSE)=F154,"",VLOOKUP($A154,'[1]2. Child Protection'!$B$8:$BG$226,'[1]2. Child Protection'!Z$1,FALSE)-F154)</f>
        <v>#VALUE!</v>
      </c>
      <c r="Q154" s="74" t="str">
        <f>IF(VLOOKUP($A154,'[1]2. Child Protection'!$B$8:$BG$226,'[1]2. Child Protection'!AA$1,FALSE)=G154,"",VLOOKUP($A154,'[1]2. Child Protection'!$B$8:$BG$226,'[1]2. Child Protection'!AA$1,FALSE))</f>
        <v>y</v>
      </c>
      <c r="R154" s="61" t="str">
        <f>IF(VLOOKUP($A154,'[1]2. Child Protection'!$B$8:$BG$226,'[1]2. Child Protection'!AB$1,FALSE)=H154,"",VLOOKUP($A154,'[1]2. Child Protection'!$B$8:$BG$226,'[1]2. Child Protection'!AB$1,FALSE))</f>
        <v>Portuguese Civil Registry Office 2020</v>
      </c>
    </row>
    <row r="155" spans="1:18" x14ac:dyDescent="0.3">
      <c r="A155" s="61" t="s">
        <v>222</v>
      </c>
      <c r="B155" s="61" t="s">
        <v>478</v>
      </c>
      <c r="C155" s="96" t="s">
        <v>12</v>
      </c>
      <c r="D155" s="61" t="s">
        <v>12</v>
      </c>
      <c r="E155" s="69" t="s">
        <v>12</v>
      </c>
      <c r="F155" s="71" t="s">
        <v>12</v>
      </c>
      <c r="G155" s="72" t="s">
        <v>12</v>
      </c>
      <c r="H155" s="73" t="s">
        <v>12</v>
      </c>
      <c r="J155" s="61" t="e">
        <f>IF(VLOOKUP($A155,'[1]2. Child Protection'!$B$8:$BG$226,'[1]2. Child Protection'!T$1,FALSE)=C155,"",VLOOKUP($A155,'[1]2. Child Protection'!$B$8:$BG$226,'[1]2. Child Protection'!T$1,FALSE)-C155)</f>
        <v>#VALUE!</v>
      </c>
      <c r="K155" s="61" t="str">
        <f>IF(VLOOKUP($A155,'[1]2. Child Protection'!$B$8:$BG$226,'[1]2. Child Protection'!U$1,FALSE)=D155,"",VLOOKUP($A155,'[1]2. Child Protection'!$B$8:$BG$226,'[1]2. Child Protection'!U$1,FALSE))</f>
        <v/>
      </c>
      <c r="L155" s="74" t="e">
        <f>IF(VLOOKUP($A155,'[1]2. Child Protection'!$B$8:$BG$226,'[1]2. Child Protection'!V$1,FALSE)=#REF!,"",VLOOKUP($A155,'[1]2. Child Protection'!$B$8:$BG$226,'[1]2. Child Protection'!V$1,FALSE)-#REF!)</f>
        <v>#REF!</v>
      </c>
      <c r="M155" s="74" t="e">
        <f>IF(VLOOKUP($A155,'[1]2. Child Protection'!$B$8:$BG$226,'[1]2. Child Protection'!W$1,FALSE)=#REF!,"",VLOOKUP($A155,'[1]2. Child Protection'!$B$8:$BG$226,'[1]2. Child Protection'!W$1,FALSE))</f>
        <v>#REF!</v>
      </c>
      <c r="N155" s="74" t="e">
        <f>IF(VLOOKUP($A155,'[1]2. Child Protection'!$B$8:$BG$226,'[1]2. Child Protection'!X$1,FALSE)=E155,"",VLOOKUP($A155,'[1]2. Child Protection'!$B$8:$BG$226,'[1]2. Child Protection'!X$1,FALSE)-E155)</f>
        <v>#VALUE!</v>
      </c>
      <c r="O155" s="74" t="e">
        <f>IF(VLOOKUP($A155,'[1]2. Child Protection'!$B$8:$BG$226,'[1]2. Child Protection'!Y$1,FALSE)=#REF!,"",VLOOKUP($A155,'[1]2. Child Protection'!$B$8:$BG$226,'[1]2. Child Protection'!Y$1,FALSE))</f>
        <v>#REF!</v>
      </c>
      <c r="P155" s="74" t="e">
        <f>IF(VLOOKUP($A155,'[1]2. Child Protection'!$B$8:$BG$226,'[1]2. Child Protection'!Z$1,FALSE)=F155,"",VLOOKUP($A155,'[1]2. Child Protection'!$B$8:$BG$226,'[1]2. Child Protection'!Z$1,FALSE)-F155)</f>
        <v>#VALUE!</v>
      </c>
      <c r="Q155" s="74" t="str">
        <f>IF(VLOOKUP($A155,'[1]2. Child Protection'!$B$8:$BG$226,'[1]2. Child Protection'!AA$1,FALSE)=G155,"",VLOOKUP($A155,'[1]2. Child Protection'!$B$8:$BG$226,'[1]2. Child Protection'!AA$1,FALSE))</f>
        <v>y</v>
      </c>
      <c r="R155" s="61" t="str">
        <f>IF(VLOOKUP($A155,'[1]2. Child Protection'!$B$8:$BG$226,'[1]2. Child Protection'!AB$1,FALSE)=H155,"",VLOOKUP($A155,'[1]2. Child Protection'!$B$8:$BG$226,'[1]2. Child Protection'!AB$1,FALSE))</f>
        <v>Vital statistics, Ministry of Public Health 2020</v>
      </c>
    </row>
    <row r="156" spans="1:18" x14ac:dyDescent="0.3">
      <c r="A156" s="61" t="s">
        <v>254</v>
      </c>
      <c r="B156" s="61" t="s">
        <v>428</v>
      </c>
      <c r="C156" s="96">
        <v>392.81679577286081</v>
      </c>
      <c r="D156" s="61" t="s">
        <v>12</v>
      </c>
      <c r="E156" s="69">
        <v>2017</v>
      </c>
      <c r="F156" s="71" t="s">
        <v>549</v>
      </c>
      <c r="G156" s="72"/>
      <c r="H156" s="73" t="s">
        <v>649</v>
      </c>
      <c r="J156" s="61" t="e">
        <f>IF(VLOOKUP($A156,'[1]2. Child Protection'!$B$8:$BG$226,'[1]2. Child Protection'!T$1,FALSE)=C156,"",VLOOKUP($A156,'[1]2. Child Protection'!$B$8:$BG$226,'[1]2. Child Protection'!T$1,FALSE)-C156)</f>
        <v>#VALUE!</v>
      </c>
      <c r="K156" s="61" t="str">
        <f>IF(VLOOKUP($A156,'[1]2. Child Protection'!$B$8:$BG$226,'[1]2. Child Protection'!U$1,FALSE)=D156,"",VLOOKUP($A156,'[1]2. Child Protection'!$B$8:$BG$226,'[1]2. Child Protection'!U$1,FALSE))</f>
        <v/>
      </c>
      <c r="L156" s="74" t="e">
        <f>IF(VLOOKUP($A156,'[1]2. Child Protection'!$B$8:$BG$226,'[1]2. Child Protection'!V$1,FALSE)=#REF!,"",VLOOKUP($A156,'[1]2. Child Protection'!$B$8:$BG$226,'[1]2. Child Protection'!V$1,FALSE)-#REF!)</f>
        <v>#REF!</v>
      </c>
      <c r="M156" s="74" t="e">
        <f>IF(VLOOKUP($A156,'[1]2. Child Protection'!$B$8:$BG$226,'[1]2. Child Protection'!W$1,FALSE)=#REF!,"",VLOOKUP($A156,'[1]2. Child Protection'!$B$8:$BG$226,'[1]2. Child Protection'!W$1,FALSE))</f>
        <v>#REF!</v>
      </c>
      <c r="N156" s="74" t="e">
        <f>IF(VLOOKUP($A156,'[1]2. Child Protection'!$B$8:$BG$226,'[1]2. Child Protection'!X$1,FALSE)=E156,"",VLOOKUP($A156,'[1]2. Child Protection'!$B$8:$BG$226,'[1]2. Child Protection'!X$1,FALSE)-E156)</f>
        <v>#VALUE!</v>
      </c>
      <c r="O156" s="74" t="e">
        <f>IF(VLOOKUP($A156,'[1]2. Child Protection'!$B$8:$BG$226,'[1]2. Child Protection'!Y$1,FALSE)=#REF!,"",VLOOKUP($A156,'[1]2. Child Protection'!$B$8:$BG$226,'[1]2. Child Protection'!Y$1,FALSE))</f>
        <v>#REF!</v>
      </c>
      <c r="P156" s="74" t="e">
        <f>IF(VLOOKUP($A156,'[1]2. Child Protection'!$B$8:$BG$226,'[1]2. Child Protection'!Z$1,FALSE)=F156,"",VLOOKUP($A156,'[1]2. Child Protection'!$B$8:$BG$226,'[1]2. Child Protection'!Z$1,FALSE)-F156)</f>
        <v>#VALUE!</v>
      </c>
      <c r="Q156" s="74" t="str">
        <f>IF(VLOOKUP($A156,'[1]2. Child Protection'!$B$8:$BG$226,'[1]2. Child Protection'!AA$1,FALSE)=G156,"",VLOOKUP($A156,'[1]2. Child Protection'!$B$8:$BG$226,'[1]2. Child Protection'!AA$1,FALSE))</f>
        <v/>
      </c>
      <c r="R156" s="61">
        <f>IF(VLOOKUP($A156,'[1]2. Child Protection'!$B$8:$BG$226,'[1]2. Child Protection'!AB$1,FALSE)=H156,"",VLOOKUP($A156,'[1]2. Child Protection'!$B$8:$BG$226,'[1]2. Child Protection'!AB$1,FALSE))</f>
        <v>0</v>
      </c>
    </row>
    <row r="157" spans="1:18" x14ac:dyDescent="0.3">
      <c r="A157" s="74" t="s">
        <v>223</v>
      </c>
      <c r="B157" s="74" t="s">
        <v>450</v>
      </c>
      <c r="C157" s="74">
        <v>34.098753316311686</v>
      </c>
      <c r="D157" s="74" t="s">
        <v>12</v>
      </c>
      <c r="E157" s="69">
        <v>2020</v>
      </c>
      <c r="F157" s="71" t="s">
        <v>564</v>
      </c>
      <c r="G157" s="72"/>
      <c r="H157" s="73" t="s">
        <v>650</v>
      </c>
      <c r="J157" s="61">
        <f>IF(VLOOKUP($A157,'[1]2. Child Protection'!$B$8:$BG$226,'[1]2. Child Protection'!T$1,FALSE)=C157,"",VLOOKUP($A157,'[1]2. Child Protection'!$B$8:$BG$226,'[1]2. Child Protection'!T$1,FALSE)-C157)</f>
        <v>63.901246683688314</v>
      </c>
      <c r="K157" s="61" t="str">
        <f>IF(VLOOKUP($A157,'[1]2. Child Protection'!$B$8:$BG$226,'[1]2. Child Protection'!U$1,FALSE)=D157,"",VLOOKUP($A157,'[1]2. Child Protection'!$B$8:$BG$226,'[1]2. Child Protection'!U$1,FALSE))</f>
        <v/>
      </c>
      <c r="L157" s="74" t="e">
        <f>IF(VLOOKUP($A157,'[1]2. Child Protection'!$B$8:$BG$226,'[1]2. Child Protection'!V$1,FALSE)=#REF!,"",VLOOKUP($A157,'[1]2. Child Protection'!$B$8:$BG$226,'[1]2. Child Protection'!V$1,FALSE)-#REF!)</f>
        <v>#REF!</v>
      </c>
      <c r="M157" s="74" t="e">
        <f>IF(VLOOKUP($A157,'[1]2. Child Protection'!$B$8:$BG$226,'[1]2. Child Protection'!W$1,FALSE)=#REF!,"",VLOOKUP($A157,'[1]2. Child Protection'!$B$8:$BG$226,'[1]2. Child Protection'!W$1,FALSE))</f>
        <v>#REF!</v>
      </c>
      <c r="N157" s="74">
        <f>IF(VLOOKUP($A157,'[1]2. Child Protection'!$B$8:$BG$226,'[1]2. Child Protection'!X$1,FALSE)=E157,"",VLOOKUP($A157,'[1]2. Child Protection'!$B$8:$BG$226,'[1]2. Child Protection'!X$1,FALSE)-E157)</f>
        <v>-1920.8</v>
      </c>
      <c r="O157" s="74" t="e">
        <f>IF(VLOOKUP($A157,'[1]2. Child Protection'!$B$8:$BG$226,'[1]2. Child Protection'!Y$1,FALSE)=#REF!,"",VLOOKUP($A157,'[1]2. Child Protection'!$B$8:$BG$226,'[1]2. Child Protection'!Y$1,FALSE))</f>
        <v>#REF!</v>
      </c>
      <c r="P157" s="74" t="e">
        <f>IF(VLOOKUP($A157,'[1]2. Child Protection'!$B$8:$BG$226,'[1]2. Child Protection'!Z$1,FALSE)=F157,"",VLOOKUP($A157,'[1]2. Child Protection'!$B$8:$BG$226,'[1]2. Child Protection'!Z$1,FALSE)-F157)</f>
        <v>#VALUE!</v>
      </c>
      <c r="Q157" s="74" t="str">
        <f>IF(VLOOKUP($A157,'[1]2. Child Protection'!$B$8:$BG$226,'[1]2. Child Protection'!AA$1,FALSE)=G157,"",VLOOKUP($A157,'[1]2. Child Protection'!$B$8:$BG$226,'[1]2. Child Protection'!AA$1,FALSE))</f>
        <v/>
      </c>
      <c r="R157" s="61" t="str">
        <f>IF(VLOOKUP($A157,'[1]2. Child Protection'!$B$8:$BG$226,'[1]2. Child Protection'!AB$1,FALSE)=H157,"",VLOOKUP($A157,'[1]2. Child Protection'!$B$8:$BG$226,'[1]2. Child Protection'!AB$1,FALSE))</f>
        <v>MICS 2012</v>
      </c>
    </row>
    <row r="158" spans="1:18" x14ac:dyDescent="0.3">
      <c r="A158" s="61" t="s">
        <v>224</v>
      </c>
      <c r="B158" s="61" t="s">
        <v>479</v>
      </c>
      <c r="C158" s="96">
        <v>30.568500449320126</v>
      </c>
      <c r="D158" s="61" t="s">
        <v>12</v>
      </c>
      <c r="E158" s="69">
        <v>2020</v>
      </c>
      <c r="F158" s="71" t="s">
        <v>549</v>
      </c>
      <c r="G158" s="72"/>
      <c r="H158" s="73" t="s">
        <v>651</v>
      </c>
      <c r="J158" s="61" t="e">
        <f>IF(VLOOKUP($A158,'[1]2. Child Protection'!$B$8:$BG$226,'[1]2. Child Protection'!T$1,FALSE)=C158,"",VLOOKUP($A158,'[1]2. Child Protection'!$B$8:$BG$226,'[1]2. Child Protection'!T$1,FALSE)-C158)</f>
        <v>#VALUE!</v>
      </c>
      <c r="K158" s="61" t="str">
        <f>IF(VLOOKUP($A158,'[1]2. Child Protection'!$B$8:$BG$226,'[1]2. Child Protection'!U$1,FALSE)=D158,"",VLOOKUP($A158,'[1]2. Child Protection'!$B$8:$BG$226,'[1]2. Child Protection'!U$1,FALSE))</f>
        <v/>
      </c>
      <c r="L158" s="74" t="e">
        <f>IF(VLOOKUP($A158,'[1]2. Child Protection'!$B$8:$BG$226,'[1]2. Child Protection'!V$1,FALSE)=#REF!,"",VLOOKUP($A158,'[1]2. Child Protection'!$B$8:$BG$226,'[1]2. Child Protection'!V$1,FALSE)-#REF!)</f>
        <v>#REF!</v>
      </c>
      <c r="M158" s="74" t="e">
        <f>IF(VLOOKUP($A158,'[1]2. Child Protection'!$B$8:$BG$226,'[1]2. Child Protection'!W$1,FALSE)=#REF!,"",VLOOKUP($A158,'[1]2. Child Protection'!$B$8:$BG$226,'[1]2. Child Protection'!W$1,FALSE))</f>
        <v>#REF!</v>
      </c>
      <c r="N158" s="74">
        <f>IF(VLOOKUP($A158,'[1]2. Child Protection'!$B$8:$BG$226,'[1]2. Child Protection'!X$1,FALSE)=E158,"",VLOOKUP($A158,'[1]2. Child Protection'!$B$8:$BG$226,'[1]2. Child Protection'!X$1,FALSE)-E158)</f>
        <v>-1920</v>
      </c>
      <c r="O158" s="74" t="e">
        <f>IF(VLOOKUP($A158,'[1]2. Child Protection'!$B$8:$BG$226,'[1]2. Child Protection'!Y$1,FALSE)=#REF!,"",VLOOKUP($A158,'[1]2. Child Protection'!$B$8:$BG$226,'[1]2. Child Protection'!Y$1,FALSE))</f>
        <v>#REF!</v>
      </c>
      <c r="P158" s="74" t="e">
        <f>IF(VLOOKUP($A158,'[1]2. Child Protection'!$B$8:$BG$226,'[1]2. Child Protection'!Z$1,FALSE)=F158,"",VLOOKUP($A158,'[1]2. Child Protection'!$B$8:$BG$226,'[1]2. Child Protection'!Z$1,FALSE)-F158)</f>
        <v>#VALUE!</v>
      </c>
      <c r="Q158" s="74" t="str">
        <f>IF(VLOOKUP($A158,'[1]2. Child Protection'!$B$8:$BG$226,'[1]2. Child Protection'!AA$1,FALSE)=G158,"",VLOOKUP($A158,'[1]2. Child Protection'!$B$8:$BG$226,'[1]2. Child Protection'!AA$1,FALSE))</f>
        <v>y</v>
      </c>
      <c r="R158" s="61" t="str">
        <f>IF(VLOOKUP($A158,'[1]2. Child Protection'!$B$8:$BG$226,'[1]2. Child Protection'!AB$1,FALSE)=H158,"",VLOOKUP($A158,'[1]2. Child Protection'!$B$8:$BG$226,'[1]2. Child Protection'!AB$1,FALSE))</f>
        <v>Live births statistical bulletins, National Institute of Statistics, 2020</v>
      </c>
    </row>
    <row r="159" spans="1:18" x14ac:dyDescent="0.3">
      <c r="A159" s="61" t="s">
        <v>226</v>
      </c>
      <c r="B159" s="61" t="s">
        <v>480</v>
      </c>
      <c r="C159" s="96">
        <v>84.919756205054341</v>
      </c>
      <c r="D159" s="61" t="s">
        <v>12</v>
      </c>
      <c r="E159" s="69">
        <v>2018</v>
      </c>
      <c r="F159" s="69" t="s">
        <v>557</v>
      </c>
      <c r="G159" s="70"/>
      <c r="H159" s="73" t="s">
        <v>552</v>
      </c>
      <c r="J159" s="61" t="e">
        <f>IF(VLOOKUP($A159,'[1]2. Child Protection'!$B$8:$BG$226,'[1]2. Child Protection'!T$1,FALSE)=C159,"",VLOOKUP($A159,'[1]2. Child Protection'!$B$8:$BG$226,'[1]2. Child Protection'!T$1,FALSE)-C159)</f>
        <v>#VALUE!</v>
      </c>
      <c r="K159" s="61" t="str">
        <f>IF(VLOOKUP($A159,'[1]2. Child Protection'!$B$8:$BG$226,'[1]2. Child Protection'!U$1,FALSE)=D159,"",VLOOKUP($A159,'[1]2. Child Protection'!$B$8:$BG$226,'[1]2. Child Protection'!U$1,FALSE))</f>
        <v/>
      </c>
      <c r="L159" s="74" t="e">
        <f>IF(VLOOKUP($A159,'[1]2. Child Protection'!$B$8:$BG$226,'[1]2. Child Protection'!V$1,FALSE)=#REF!,"",VLOOKUP($A159,'[1]2. Child Protection'!$B$8:$BG$226,'[1]2. Child Protection'!V$1,FALSE)-#REF!)</f>
        <v>#REF!</v>
      </c>
      <c r="M159" s="74" t="e">
        <f>IF(VLOOKUP($A159,'[1]2. Child Protection'!$B$8:$BG$226,'[1]2. Child Protection'!W$1,FALSE)=#REF!,"",VLOOKUP($A159,'[1]2. Child Protection'!$B$8:$BG$226,'[1]2. Child Protection'!W$1,FALSE))</f>
        <v>#REF!</v>
      </c>
      <c r="N159" s="74">
        <f>IF(VLOOKUP($A159,'[1]2. Child Protection'!$B$8:$BG$226,'[1]2. Child Protection'!X$1,FALSE)=E159,"",VLOOKUP($A159,'[1]2. Child Protection'!$B$8:$BG$226,'[1]2. Child Protection'!X$1,FALSE)-E159)</f>
        <v>-1918</v>
      </c>
      <c r="O159" s="74" t="e">
        <f>IF(VLOOKUP($A159,'[1]2. Child Protection'!$B$8:$BG$226,'[1]2. Child Protection'!Y$1,FALSE)=#REF!,"",VLOOKUP($A159,'[1]2. Child Protection'!$B$8:$BG$226,'[1]2. Child Protection'!Y$1,FALSE))</f>
        <v>#REF!</v>
      </c>
      <c r="P159" s="74" t="e">
        <f>IF(VLOOKUP($A159,'[1]2. Child Protection'!$B$8:$BG$226,'[1]2. Child Protection'!Z$1,FALSE)=F159,"",VLOOKUP($A159,'[1]2. Child Protection'!$B$8:$BG$226,'[1]2. Child Protection'!Z$1,FALSE)-F159)</f>
        <v>#VALUE!</v>
      </c>
      <c r="Q159" s="74" t="str">
        <f>IF(VLOOKUP($A159,'[1]2. Child Protection'!$B$8:$BG$226,'[1]2. Child Protection'!AA$1,FALSE)=G159,"",VLOOKUP($A159,'[1]2. Child Protection'!$B$8:$BG$226,'[1]2. Child Protection'!AA$1,FALSE))</f>
        <v>v</v>
      </c>
      <c r="R159" s="61" t="str">
        <f>IF(VLOOKUP($A159,'[1]2. Child Protection'!$B$8:$BG$226,'[1]2. Child Protection'!AB$1,FALSE)=H159,"",VLOOKUP($A159,'[1]2. Child Protection'!$B$8:$BG$226,'[1]2. Child Protection'!AB$1,FALSE))</f>
        <v>UNSD Population and Vital Statistics Report, January 2021, latest update on 4 Jan 2022</v>
      </c>
    </row>
    <row r="160" spans="1:18" x14ac:dyDescent="0.3">
      <c r="A160" s="61" t="s">
        <v>227</v>
      </c>
      <c r="B160" s="61" t="s">
        <v>481</v>
      </c>
      <c r="C160" s="74">
        <v>36.047511741122833</v>
      </c>
      <c r="D160" s="61" t="s">
        <v>12</v>
      </c>
      <c r="E160" s="69">
        <v>2018</v>
      </c>
      <c r="F160" s="71" t="s">
        <v>549</v>
      </c>
      <c r="G160" s="72"/>
      <c r="H160" s="73" t="s">
        <v>652</v>
      </c>
      <c r="J160" s="61">
        <f>IF(VLOOKUP($A160,'[1]2. Child Protection'!$B$8:$BG$226,'[1]2. Child Protection'!T$1,FALSE)=C160,"",VLOOKUP($A160,'[1]2. Child Protection'!$B$8:$BG$226,'[1]2. Child Protection'!T$1,FALSE)-C160)</f>
        <v>41.452488258877167</v>
      </c>
      <c r="K160" s="61" t="str">
        <f>IF(VLOOKUP($A160,'[1]2. Child Protection'!$B$8:$BG$226,'[1]2. Child Protection'!U$1,FALSE)=D160,"",VLOOKUP($A160,'[1]2. Child Protection'!$B$8:$BG$226,'[1]2. Child Protection'!U$1,FALSE))</f>
        <v/>
      </c>
      <c r="L160" s="74" t="e">
        <f>IF(VLOOKUP($A160,'[1]2. Child Protection'!$B$8:$BG$226,'[1]2. Child Protection'!V$1,FALSE)=#REF!,"",VLOOKUP($A160,'[1]2. Child Protection'!$B$8:$BG$226,'[1]2. Child Protection'!V$1,FALSE)-#REF!)</f>
        <v>#REF!</v>
      </c>
      <c r="M160" s="74" t="e">
        <f>IF(VLOOKUP($A160,'[1]2. Child Protection'!$B$8:$BG$226,'[1]2. Child Protection'!W$1,FALSE)=#REF!,"",VLOOKUP($A160,'[1]2. Child Protection'!$B$8:$BG$226,'[1]2. Child Protection'!W$1,FALSE))</f>
        <v>#REF!</v>
      </c>
      <c r="N160" s="74">
        <f>IF(VLOOKUP($A160,'[1]2. Child Protection'!$B$8:$BG$226,'[1]2. Child Protection'!X$1,FALSE)=E160,"",VLOOKUP($A160,'[1]2. Child Protection'!$B$8:$BG$226,'[1]2. Child Protection'!X$1,FALSE)-E160)</f>
        <v>-1932.2</v>
      </c>
      <c r="O160" s="74" t="e">
        <f>IF(VLOOKUP($A160,'[1]2. Child Protection'!$B$8:$BG$226,'[1]2. Child Protection'!Y$1,FALSE)=#REF!,"",VLOOKUP($A160,'[1]2. Child Protection'!$B$8:$BG$226,'[1]2. Child Protection'!Y$1,FALSE))</f>
        <v>#REF!</v>
      </c>
      <c r="P160" s="74" t="e">
        <f>IF(VLOOKUP($A160,'[1]2. Child Protection'!$B$8:$BG$226,'[1]2. Child Protection'!Z$1,FALSE)=F160,"",VLOOKUP($A160,'[1]2. Child Protection'!$B$8:$BG$226,'[1]2. Child Protection'!Z$1,FALSE)-F160)</f>
        <v>#VALUE!</v>
      </c>
      <c r="Q160" s="74" t="str">
        <f>IF(VLOOKUP($A160,'[1]2. Child Protection'!$B$8:$BG$226,'[1]2. Child Protection'!AA$1,FALSE)=G160,"",VLOOKUP($A160,'[1]2. Child Protection'!$B$8:$BG$226,'[1]2. Child Protection'!AA$1,FALSE))</f>
        <v/>
      </c>
      <c r="R160" s="61" t="str">
        <f>IF(VLOOKUP($A160,'[1]2. Child Protection'!$B$8:$BG$226,'[1]2. Child Protection'!AB$1,FALSE)=H160,"",VLOOKUP($A160,'[1]2. Child Protection'!$B$8:$BG$226,'[1]2. Child Protection'!AB$1,FALSE))</f>
        <v>DHS 2019-20</v>
      </c>
    </row>
    <row r="161" spans="1:18" x14ac:dyDescent="0.3">
      <c r="A161" s="61" t="s">
        <v>263</v>
      </c>
      <c r="B161" s="61" t="s">
        <v>482</v>
      </c>
      <c r="C161" s="96">
        <v>137.22583937016486</v>
      </c>
      <c r="D161" s="61" t="s">
        <v>12</v>
      </c>
      <c r="E161" s="69">
        <v>2021</v>
      </c>
      <c r="F161" s="71" t="s">
        <v>553</v>
      </c>
      <c r="G161" s="72"/>
      <c r="H161" s="73" t="s">
        <v>653</v>
      </c>
      <c r="J161" s="61" t="e">
        <f>IF(VLOOKUP($A161,'[1]2. Child Protection'!$B$8:$BG$226,'[1]2. Child Protection'!T$1,FALSE)=C161,"",VLOOKUP($A161,'[1]2. Child Protection'!$B$8:$BG$226,'[1]2. Child Protection'!T$1,FALSE)-C161)</f>
        <v>#VALUE!</v>
      </c>
      <c r="K161" s="61" t="str">
        <f>IF(VLOOKUP($A161,'[1]2. Child Protection'!$B$8:$BG$226,'[1]2. Child Protection'!U$1,FALSE)=D161,"",VLOOKUP($A161,'[1]2. Child Protection'!$B$8:$BG$226,'[1]2. Child Protection'!U$1,FALSE))</f>
        <v/>
      </c>
      <c r="L161" s="74" t="e">
        <f>IF(VLOOKUP($A161,'[1]2. Child Protection'!$B$8:$BG$226,'[1]2. Child Protection'!V$1,FALSE)=#REF!,"",VLOOKUP($A161,'[1]2. Child Protection'!$B$8:$BG$226,'[1]2. Child Protection'!V$1,FALSE)-#REF!)</f>
        <v>#REF!</v>
      </c>
      <c r="M161" s="74" t="e">
        <f>IF(VLOOKUP($A161,'[1]2. Child Protection'!$B$8:$BG$226,'[1]2. Child Protection'!W$1,FALSE)=#REF!,"",VLOOKUP($A161,'[1]2. Child Protection'!$B$8:$BG$226,'[1]2. Child Protection'!W$1,FALSE))</f>
        <v>#REF!</v>
      </c>
      <c r="N161" s="74" t="e">
        <f>IF(VLOOKUP($A161,'[1]2. Child Protection'!$B$8:$BG$226,'[1]2. Child Protection'!X$1,FALSE)=E161,"",VLOOKUP($A161,'[1]2. Child Protection'!$B$8:$BG$226,'[1]2. Child Protection'!X$1,FALSE)-E161)</f>
        <v>#VALUE!</v>
      </c>
      <c r="O161" s="74" t="e">
        <f>IF(VLOOKUP($A161,'[1]2. Child Protection'!$B$8:$BG$226,'[1]2. Child Protection'!Y$1,FALSE)=#REF!,"",VLOOKUP($A161,'[1]2. Child Protection'!$B$8:$BG$226,'[1]2. Child Protection'!Y$1,FALSE))</f>
        <v>#REF!</v>
      </c>
      <c r="P161" s="74" t="e">
        <f>IF(VLOOKUP($A161,'[1]2. Child Protection'!$B$8:$BG$226,'[1]2. Child Protection'!Z$1,FALSE)=F161,"",VLOOKUP($A161,'[1]2. Child Protection'!$B$8:$BG$226,'[1]2. Child Protection'!Z$1,FALSE)-F161)</f>
        <v>#VALUE!</v>
      </c>
      <c r="Q161" s="74" t="str">
        <f>IF(VLOOKUP($A161,'[1]2. Child Protection'!$B$8:$BG$226,'[1]2. Child Protection'!AA$1,FALSE)=G161,"",VLOOKUP($A161,'[1]2. Child Protection'!$B$8:$BG$226,'[1]2. Child Protection'!AA$1,FALSE))</f>
        <v/>
      </c>
      <c r="R161" s="61">
        <f>IF(VLOOKUP($A161,'[1]2. Child Protection'!$B$8:$BG$226,'[1]2. Child Protection'!AB$1,FALSE)=H161,"",VLOOKUP($A161,'[1]2. Child Protection'!$B$8:$BG$226,'[1]2. Child Protection'!AB$1,FALSE))</f>
        <v>0</v>
      </c>
    </row>
    <row r="162" spans="1:18" x14ac:dyDescent="0.3">
      <c r="A162" s="61" t="s">
        <v>230</v>
      </c>
      <c r="B162" s="61" t="s">
        <v>483</v>
      </c>
      <c r="C162" s="74">
        <v>64.60412030722847</v>
      </c>
      <c r="D162" s="61" t="s">
        <v>12</v>
      </c>
      <c r="E162" s="69">
        <v>2021</v>
      </c>
      <c r="F162" s="71" t="s">
        <v>553</v>
      </c>
      <c r="G162" s="72"/>
      <c r="H162" s="73" t="s">
        <v>654</v>
      </c>
      <c r="J162" s="61">
        <f>IF(VLOOKUP($A162,'[1]2. Child Protection'!$B$8:$BG$226,'[1]2. Child Protection'!T$1,FALSE)=C162,"",VLOOKUP($A162,'[1]2. Child Protection'!$B$8:$BG$226,'[1]2. Child Protection'!T$1,FALSE)-C162)</f>
        <v>13.695879692771527</v>
      </c>
      <c r="K162" s="61" t="str">
        <f>IF(VLOOKUP($A162,'[1]2. Child Protection'!$B$8:$BG$226,'[1]2. Child Protection'!U$1,FALSE)=D162,"",VLOOKUP($A162,'[1]2. Child Protection'!$B$8:$BG$226,'[1]2. Child Protection'!U$1,FALSE))</f>
        <v/>
      </c>
      <c r="L162" s="74" t="e">
        <f>IF(VLOOKUP($A162,'[1]2. Child Protection'!$B$8:$BG$226,'[1]2. Child Protection'!V$1,FALSE)=#REF!,"",VLOOKUP($A162,'[1]2. Child Protection'!$B$8:$BG$226,'[1]2. Child Protection'!V$1,FALSE)-#REF!)</f>
        <v>#REF!</v>
      </c>
      <c r="M162" s="74" t="e">
        <f>IF(VLOOKUP($A162,'[1]2. Child Protection'!$B$8:$BG$226,'[1]2. Child Protection'!W$1,FALSE)=#REF!,"",VLOOKUP($A162,'[1]2. Child Protection'!$B$8:$BG$226,'[1]2. Child Protection'!W$1,FALSE))</f>
        <v>#REF!</v>
      </c>
      <c r="N162" s="74">
        <f>IF(VLOOKUP($A162,'[1]2. Child Protection'!$B$8:$BG$226,'[1]2. Child Protection'!X$1,FALSE)=E162,"",VLOOKUP($A162,'[1]2. Child Protection'!$B$8:$BG$226,'[1]2. Child Protection'!X$1,FALSE)-E162)</f>
        <v>-1929.6</v>
      </c>
      <c r="O162" s="74" t="e">
        <f>IF(VLOOKUP($A162,'[1]2. Child Protection'!$B$8:$BG$226,'[1]2. Child Protection'!Y$1,FALSE)=#REF!,"",VLOOKUP($A162,'[1]2. Child Protection'!$B$8:$BG$226,'[1]2. Child Protection'!Y$1,FALSE))</f>
        <v>#REF!</v>
      </c>
      <c r="P162" s="74" t="e">
        <f>IF(VLOOKUP($A162,'[1]2. Child Protection'!$B$8:$BG$226,'[1]2. Child Protection'!Z$1,FALSE)=F162,"",VLOOKUP($A162,'[1]2. Child Protection'!$B$8:$BG$226,'[1]2. Child Protection'!Z$1,FALSE)-F162)</f>
        <v>#VALUE!</v>
      </c>
      <c r="Q162" s="74" t="str">
        <f>IF(VLOOKUP($A162,'[1]2. Child Protection'!$B$8:$BG$226,'[1]2. Child Protection'!AA$1,FALSE)=G162,"",VLOOKUP($A162,'[1]2. Child Protection'!$B$8:$BG$226,'[1]2. Child Protection'!AA$1,FALSE))</f>
        <v/>
      </c>
      <c r="R162" s="61" t="str">
        <f>IF(VLOOKUP($A162,'[1]2. Child Protection'!$B$8:$BG$226,'[1]2. Child Protection'!AB$1,FALSE)=H162,"",VLOOKUP($A162,'[1]2. Child Protection'!$B$8:$BG$226,'[1]2. Child Protection'!AB$1,FALSE))</f>
        <v>MICS 2012</v>
      </c>
    </row>
    <row r="163" spans="1:18" x14ac:dyDescent="0.3">
      <c r="A163" s="61" t="s">
        <v>266</v>
      </c>
      <c r="B163" s="61" t="s">
        <v>484</v>
      </c>
      <c r="C163" s="96">
        <v>19.575217774297741</v>
      </c>
      <c r="D163" s="61" t="s">
        <v>12</v>
      </c>
      <c r="E163" s="69">
        <v>2021</v>
      </c>
      <c r="F163" s="71" t="s">
        <v>553</v>
      </c>
      <c r="G163" s="72"/>
      <c r="H163" s="73" t="s">
        <v>655</v>
      </c>
      <c r="J163" s="61" t="e">
        <f>IF(VLOOKUP($A163,'[1]2. Child Protection'!$B$8:$BG$226,'[1]2. Child Protection'!T$1,FALSE)=C163,"",VLOOKUP($A163,'[1]2. Child Protection'!$B$8:$BG$226,'[1]2. Child Protection'!T$1,FALSE)-C163)</f>
        <v>#VALUE!</v>
      </c>
      <c r="K163" s="61" t="str">
        <f>IF(VLOOKUP($A163,'[1]2. Child Protection'!$B$8:$BG$226,'[1]2. Child Protection'!U$1,FALSE)=D163,"",VLOOKUP($A163,'[1]2. Child Protection'!$B$8:$BG$226,'[1]2. Child Protection'!U$1,FALSE))</f>
        <v/>
      </c>
      <c r="L163" s="74" t="e">
        <f>IF(VLOOKUP($A163,'[1]2. Child Protection'!$B$8:$BG$226,'[1]2. Child Protection'!V$1,FALSE)=#REF!,"",VLOOKUP($A163,'[1]2. Child Protection'!$B$8:$BG$226,'[1]2. Child Protection'!V$1,FALSE)-#REF!)</f>
        <v>#REF!</v>
      </c>
      <c r="M163" s="74" t="e">
        <f>IF(VLOOKUP($A163,'[1]2. Child Protection'!$B$8:$BG$226,'[1]2. Child Protection'!W$1,FALSE)=#REF!,"",VLOOKUP($A163,'[1]2. Child Protection'!$B$8:$BG$226,'[1]2. Child Protection'!W$1,FALSE))</f>
        <v>#REF!</v>
      </c>
      <c r="N163" s="74" t="e">
        <f>IF(VLOOKUP($A163,'[1]2. Child Protection'!$B$8:$BG$226,'[1]2. Child Protection'!X$1,FALSE)=E163,"",VLOOKUP($A163,'[1]2. Child Protection'!$B$8:$BG$226,'[1]2. Child Protection'!X$1,FALSE)-E163)</f>
        <v>#VALUE!</v>
      </c>
      <c r="O163" s="74" t="e">
        <f>IF(VLOOKUP($A163,'[1]2. Child Protection'!$B$8:$BG$226,'[1]2. Child Protection'!Y$1,FALSE)=#REF!,"",VLOOKUP($A163,'[1]2. Child Protection'!$B$8:$BG$226,'[1]2. Child Protection'!Y$1,FALSE))</f>
        <v>#REF!</v>
      </c>
      <c r="P163" s="74" t="e">
        <f>IF(VLOOKUP($A163,'[1]2. Child Protection'!$B$8:$BG$226,'[1]2. Child Protection'!Z$1,FALSE)=F163,"",VLOOKUP($A163,'[1]2. Child Protection'!$B$8:$BG$226,'[1]2. Child Protection'!Z$1,FALSE)-F163)</f>
        <v>#VALUE!</v>
      </c>
      <c r="Q163" s="74" t="str">
        <f>IF(VLOOKUP($A163,'[1]2. Child Protection'!$B$8:$BG$226,'[1]2. Child Protection'!AA$1,FALSE)=G163,"",VLOOKUP($A163,'[1]2. Child Protection'!$B$8:$BG$226,'[1]2. Child Protection'!AA$1,FALSE))</f>
        <v/>
      </c>
      <c r="R163" s="61">
        <f>IF(VLOOKUP($A163,'[1]2. Child Protection'!$B$8:$BG$226,'[1]2. Child Protection'!AB$1,FALSE)=H163,"",VLOOKUP($A163,'[1]2. Child Protection'!$B$8:$BG$226,'[1]2. Child Protection'!AB$1,FALSE))</f>
        <v>0</v>
      </c>
    </row>
    <row r="164" spans="1:18" x14ac:dyDescent="0.3">
      <c r="A164" s="61" t="s">
        <v>231</v>
      </c>
      <c r="B164" s="61" t="s">
        <v>485</v>
      </c>
      <c r="C164" s="74" t="s">
        <v>12</v>
      </c>
      <c r="D164" s="61" t="s">
        <v>12</v>
      </c>
      <c r="E164" s="69" t="s">
        <v>12</v>
      </c>
      <c r="F164" s="71" t="s">
        <v>12</v>
      </c>
      <c r="G164" s="72" t="s">
        <v>12</v>
      </c>
      <c r="H164" s="73" t="s">
        <v>12</v>
      </c>
      <c r="J164" s="61" t="e">
        <f>IF(VLOOKUP($A164,'[1]2. Child Protection'!$B$8:$BG$226,'[1]2. Child Protection'!T$1,FALSE)=C164,"",VLOOKUP($A164,'[1]2. Child Protection'!$B$8:$BG$226,'[1]2. Child Protection'!T$1,FALSE)-C164)</f>
        <v>#VALUE!</v>
      </c>
      <c r="K164" s="61" t="str">
        <f>IF(VLOOKUP($A164,'[1]2. Child Protection'!$B$8:$BG$226,'[1]2. Child Protection'!U$1,FALSE)=D164,"",VLOOKUP($A164,'[1]2. Child Protection'!$B$8:$BG$226,'[1]2. Child Protection'!U$1,FALSE))</f>
        <v/>
      </c>
      <c r="L164" s="74" t="e">
        <f>IF(VLOOKUP($A164,'[1]2. Child Protection'!$B$8:$BG$226,'[1]2. Child Protection'!V$1,FALSE)=#REF!,"",VLOOKUP($A164,'[1]2. Child Protection'!$B$8:$BG$226,'[1]2. Child Protection'!V$1,FALSE)-#REF!)</f>
        <v>#REF!</v>
      </c>
      <c r="M164" s="74" t="e">
        <f>IF(VLOOKUP($A164,'[1]2. Child Protection'!$B$8:$BG$226,'[1]2. Child Protection'!W$1,FALSE)=#REF!,"",VLOOKUP($A164,'[1]2. Child Protection'!$B$8:$BG$226,'[1]2. Child Protection'!W$1,FALSE))</f>
        <v>#REF!</v>
      </c>
      <c r="N164" s="74" t="e">
        <f>IF(VLOOKUP($A164,'[1]2. Child Protection'!$B$8:$BG$226,'[1]2. Child Protection'!X$1,FALSE)=E164,"",VLOOKUP($A164,'[1]2. Child Protection'!$B$8:$BG$226,'[1]2. Child Protection'!X$1,FALSE)-E164)</f>
        <v>#VALUE!</v>
      </c>
      <c r="O164" s="74" t="e">
        <f>IF(VLOOKUP($A164,'[1]2. Child Protection'!$B$8:$BG$226,'[1]2. Child Protection'!Y$1,FALSE)=#REF!,"",VLOOKUP($A164,'[1]2. Child Protection'!$B$8:$BG$226,'[1]2. Child Protection'!Y$1,FALSE))</f>
        <v>#REF!</v>
      </c>
      <c r="P164" s="74" t="e">
        <f>IF(VLOOKUP($A164,'[1]2. Child Protection'!$B$8:$BG$226,'[1]2. Child Protection'!Z$1,FALSE)=F164,"",VLOOKUP($A164,'[1]2. Child Protection'!$B$8:$BG$226,'[1]2. Child Protection'!Z$1,FALSE)-F164)</f>
        <v>#VALUE!</v>
      </c>
      <c r="Q164" s="74" t="str">
        <f>IF(VLOOKUP($A164,'[1]2. Child Protection'!$B$8:$BG$226,'[1]2. Child Protection'!AA$1,FALSE)=G164,"",VLOOKUP($A164,'[1]2. Child Protection'!$B$8:$BG$226,'[1]2. Child Protection'!AA$1,FALSE))</f>
        <v/>
      </c>
      <c r="R164" s="61" t="str">
        <f>IF(VLOOKUP($A164,'[1]2. Child Protection'!$B$8:$BG$226,'[1]2. Child Protection'!AB$1,FALSE)=H164,"",VLOOKUP($A164,'[1]2. Child Protection'!$B$8:$BG$226,'[1]2. Child Protection'!AB$1,FALSE))</f>
        <v>MICS 2019-20</v>
      </c>
    </row>
    <row r="165" spans="1:18" x14ac:dyDescent="0.3">
      <c r="A165" s="61" t="s">
        <v>234</v>
      </c>
      <c r="B165" s="61" t="s">
        <v>486</v>
      </c>
      <c r="C165" s="96">
        <v>0</v>
      </c>
      <c r="D165" s="61" t="s">
        <v>12</v>
      </c>
      <c r="E165" s="69">
        <v>2016</v>
      </c>
      <c r="F165" s="69" t="s">
        <v>553</v>
      </c>
      <c r="G165" s="70"/>
      <c r="H165" s="73" t="s">
        <v>562</v>
      </c>
      <c r="J165" s="61" t="e">
        <f>IF(VLOOKUP($A165,'[1]2. Child Protection'!$B$8:$BG$226,'[1]2. Child Protection'!T$1,FALSE)=C165,"",VLOOKUP($A165,'[1]2. Child Protection'!$B$8:$BG$226,'[1]2. Child Protection'!T$1,FALSE)-C165)</f>
        <v>#VALUE!</v>
      </c>
      <c r="K165" s="61" t="str">
        <f>IF(VLOOKUP($A165,'[1]2. Child Protection'!$B$8:$BG$226,'[1]2. Child Protection'!U$1,FALSE)=D165,"",VLOOKUP($A165,'[1]2. Child Protection'!$B$8:$BG$226,'[1]2. Child Protection'!U$1,FALSE))</f>
        <v/>
      </c>
      <c r="L165" s="74" t="e">
        <f>IF(VLOOKUP($A165,'[1]2. Child Protection'!$B$8:$BG$226,'[1]2. Child Protection'!V$1,FALSE)=#REF!,"",VLOOKUP($A165,'[1]2. Child Protection'!$B$8:$BG$226,'[1]2. Child Protection'!V$1,FALSE)-#REF!)</f>
        <v>#REF!</v>
      </c>
      <c r="M165" s="74" t="e">
        <f>IF(VLOOKUP($A165,'[1]2. Child Protection'!$B$8:$BG$226,'[1]2. Child Protection'!W$1,FALSE)=#REF!,"",VLOOKUP($A165,'[1]2. Child Protection'!$B$8:$BG$226,'[1]2. Child Protection'!W$1,FALSE))</f>
        <v>#REF!</v>
      </c>
      <c r="N165" s="74">
        <f>IF(VLOOKUP($A165,'[1]2. Child Protection'!$B$8:$BG$226,'[1]2. Child Protection'!X$1,FALSE)=E165,"",VLOOKUP($A165,'[1]2. Child Protection'!$B$8:$BG$226,'[1]2. Child Protection'!X$1,FALSE)-E165)</f>
        <v>-1916</v>
      </c>
      <c r="O165" s="74" t="e">
        <f>IF(VLOOKUP($A165,'[1]2. Child Protection'!$B$8:$BG$226,'[1]2. Child Protection'!Y$1,FALSE)=#REF!,"",VLOOKUP($A165,'[1]2. Child Protection'!$B$8:$BG$226,'[1]2. Child Protection'!Y$1,FALSE))</f>
        <v>#REF!</v>
      </c>
      <c r="P165" s="74" t="e">
        <f>IF(VLOOKUP($A165,'[1]2. Child Protection'!$B$8:$BG$226,'[1]2. Child Protection'!Z$1,FALSE)=F165,"",VLOOKUP($A165,'[1]2. Child Protection'!$B$8:$BG$226,'[1]2. Child Protection'!Z$1,FALSE)-F165)</f>
        <v>#VALUE!</v>
      </c>
      <c r="Q165" s="74" t="str">
        <f>IF(VLOOKUP($A165,'[1]2. Child Protection'!$B$8:$BG$226,'[1]2. Child Protection'!AA$1,FALSE)=G165,"",VLOOKUP($A165,'[1]2. Child Protection'!$B$8:$BG$226,'[1]2. Child Protection'!AA$1,FALSE))</f>
        <v>v</v>
      </c>
      <c r="R165" s="61" t="str">
        <f>IF(VLOOKUP($A165,'[1]2. Child Protection'!$B$8:$BG$226,'[1]2. Child Protection'!AB$1,FALSE)=H165,"",VLOOKUP($A165,'[1]2. Child Protection'!$B$8:$BG$226,'[1]2. Child Protection'!AB$1,FALSE))</f>
        <v>UNSD Population and Vital Statistics Report, January 2021, latest update on 4 Jan 2022</v>
      </c>
    </row>
    <row r="166" spans="1:18" x14ac:dyDescent="0.3">
      <c r="A166" s="61" t="s">
        <v>235</v>
      </c>
      <c r="B166" s="61" t="s">
        <v>487</v>
      </c>
      <c r="C166" s="74" t="s">
        <v>12</v>
      </c>
      <c r="D166" s="61" t="s">
        <v>12</v>
      </c>
      <c r="E166" s="69" t="s">
        <v>12</v>
      </c>
      <c r="F166" s="71" t="s">
        <v>12</v>
      </c>
      <c r="G166" s="72" t="s">
        <v>12</v>
      </c>
      <c r="H166" s="73" t="s">
        <v>12</v>
      </c>
      <c r="J166" s="61" t="e">
        <f>IF(VLOOKUP($A166,'[1]2. Child Protection'!$B$8:$BG$226,'[1]2. Child Protection'!T$1,FALSE)=C166,"",VLOOKUP($A166,'[1]2. Child Protection'!$B$8:$BG$226,'[1]2. Child Protection'!T$1,FALSE)-C166)</f>
        <v>#VALUE!</v>
      </c>
      <c r="K166" s="61" t="str">
        <f>IF(VLOOKUP($A166,'[1]2. Child Protection'!$B$8:$BG$226,'[1]2. Child Protection'!U$1,FALSE)=D166,"",VLOOKUP($A166,'[1]2. Child Protection'!$B$8:$BG$226,'[1]2. Child Protection'!U$1,FALSE))</f>
        <v/>
      </c>
      <c r="L166" s="74" t="e">
        <f>IF(VLOOKUP($A166,'[1]2. Child Protection'!$B$8:$BG$226,'[1]2. Child Protection'!V$1,FALSE)=#REF!,"",VLOOKUP($A166,'[1]2. Child Protection'!$B$8:$BG$226,'[1]2. Child Protection'!V$1,FALSE)-#REF!)</f>
        <v>#REF!</v>
      </c>
      <c r="M166" s="74" t="e">
        <f>IF(VLOOKUP($A166,'[1]2. Child Protection'!$B$8:$BG$226,'[1]2. Child Protection'!W$1,FALSE)=#REF!,"",VLOOKUP($A166,'[1]2. Child Protection'!$B$8:$BG$226,'[1]2. Child Protection'!W$1,FALSE))</f>
        <v>#REF!</v>
      </c>
      <c r="N166" s="74" t="e">
        <f>IF(VLOOKUP($A166,'[1]2. Child Protection'!$B$8:$BG$226,'[1]2. Child Protection'!X$1,FALSE)=E166,"",VLOOKUP($A166,'[1]2. Child Protection'!$B$8:$BG$226,'[1]2. Child Protection'!X$1,FALSE)-E166)</f>
        <v>#VALUE!</v>
      </c>
      <c r="O166" s="74" t="e">
        <f>IF(VLOOKUP($A166,'[1]2. Child Protection'!$B$8:$BG$226,'[1]2. Child Protection'!Y$1,FALSE)=#REF!,"",VLOOKUP($A166,'[1]2. Child Protection'!$B$8:$BG$226,'[1]2. Child Protection'!Y$1,FALSE))</f>
        <v>#REF!</v>
      </c>
      <c r="P166" s="74" t="e">
        <f>IF(VLOOKUP($A166,'[1]2. Child Protection'!$B$8:$BG$226,'[1]2. Child Protection'!Z$1,FALSE)=F166,"",VLOOKUP($A166,'[1]2. Child Protection'!$B$8:$BG$226,'[1]2. Child Protection'!Z$1,FALSE)-F166)</f>
        <v>#VALUE!</v>
      </c>
      <c r="Q166" s="74" t="str">
        <f>IF(VLOOKUP($A166,'[1]2. Child Protection'!$B$8:$BG$226,'[1]2. Child Protection'!AA$1,FALSE)=G166,"",VLOOKUP($A166,'[1]2. Child Protection'!$B$8:$BG$226,'[1]2. Child Protection'!AA$1,FALSE))</f>
        <v/>
      </c>
      <c r="R166" s="61" t="str">
        <f>IF(VLOOKUP($A166,'[1]2. Child Protection'!$B$8:$BG$226,'[1]2. Child Protection'!AB$1,FALSE)=H166,"",VLOOKUP($A166,'[1]2. Child Protection'!$B$8:$BG$226,'[1]2. Child Protection'!AB$1,FALSE))</f>
        <v>MICS 2019</v>
      </c>
    </row>
    <row r="167" spans="1:18" x14ac:dyDescent="0.3">
      <c r="A167" s="61" t="s">
        <v>236</v>
      </c>
      <c r="B167" s="61" t="s">
        <v>488</v>
      </c>
      <c r="C167" s="96" t="s">
        <v>12</v>
      </c>
      <c r="D167" s="61" t="s">
        <v>12</v>
      </c>
      <c r="E167" s="69" t="s">
        <v>12</v>
      </c>
      <c r="F167" s="71" t="s">
        <v>12</v>
      </c>
      <c r="G167" s="72" t="s">
        <v>12</v>
      </c>
      <c r="H167" s="73" t="s">
        <v>12</v>
      </c>
      <c r="J167" s="61" t="e">
        <f>IF(VLOOKUP($A167,'[1]2. Child Protection'!$B$8:$BG$226,'[1]2. Child Protection'!T$1,FALSE)=C167,"",VLOOKUP($A167,'[1]2. Child Protection'!$B$8:$BG$226,'[1]2. Child Protection'!T$1,FALSE)-C167)</f>
        <v>#VALUE!</v>
      </c>
      <c r="K167" s="61" t="str">
        <f>IF(VLOOKUP($A167,'[1]2. Child Protection'!$B$8:$BG$226,'[1]2. Child Protection'!U$1,FALSE)=D167,"",VLOOKUP($A167,'[1]2. Child Protection'!$B$8:$BG$226,'[1]2. Child Protection'!U$1,FALSE))</f>
        <v/>
      </c>
      <c r="L167" s="74" t="e">
        <f>IF(VLOOKUP($A167,'[1]2. Child Protection'!$B$8:$BG$226,'[1]2. Child Protection'!V$1,FALSE)=#REF!,"",VLOOKUP($A167,'[1]2. Child Protection'!$B$8:$BG$226,'[1]2. Child Protection'!V$1,FALSE)-#REF!)</f>
        <v>#REF!</v>
      </c>
      <c r="M167" s="74" t="e">
        <f>IF(VLOOKUP($A167,'[1]2. Child Protection'!$B$8:$BG$226,'[1]2. Child Protection'!W$1,FALSE)=#REF!,"",VLOOKUP($A167,'[1]2. Child Protection'!$B$8:$BG$226,'[1]2. Child Protection'!W$1,FALSE))</f>
        <v>#REF!</v>
      </c>
      <c r="N167" s="74" t="e">
        <f>IF(VLOOKUP($A167,'[1]2. Child Protection'!$B$8:$BG$226,'[1]2. Child Protection'!X$1,FALSE)=E167,"",VLOOKUP($A167,'[1]2. Child Protection'!$B$8:$BG$226,'[1]2. Child Protection'!X$1,FALSE)-E167)</f>
        <v>#VALUE!</v>
      </c>
      <c r="O167" s="74" t="e">
        <f>IF(VLOOKUP($A167,'[1]2. Child Protection'!$B$8:$BG$226,'[1]2. Child Protection'!Y$1,FALSE)=#REF!,"",VLOOKUP($A167,'[1]2. Child Protection'!$B$8:$BG$226,'[1]2. Child Protection'!Y$1,FALSE))</f>
        <v>#REF!</v>
      </c>
      <c r="P167" s="74" t="e">
        <f>IF(VLOOKUP($A167,'[1]2. Child Protection'!$B$8:$BG$226,'[1]2. Child Protection'!Z$1,FALSE)=F167,"",VLOOKUP($A167,'[1]2. Child Protection'!$B$8:$BG$226,'[1]2. Child Protection'!Z$1,FALSE)-F167)</f>
        <v>#VALUE!</v>
      </c>
      <c r="Q167" s="74" t="str">
        <f>IF(VLOOKUP($A167,'[1]2. Child Protection'!$B$8:$BG$226,'[1]2. Child Protection'!AA$1,FALSE)=G167,"",VLOOKUP($A167,'[1]2. Child Protection'!$B$8:$BG$226,'[1]2. Child Protection'!AA$1,FALSE))</f>
        <v>y</v>
      </c>
      <c r="R167" s="61" t="str">
        <f>IF(VLOOKUP($A167,'[1]2. Child Protection'!$B$8:$BG$226,'[1]2. Child Protection'!AB$1,FALSE)=H167,"",VLOOKUP($A167,'[1]2. Child Protection'!$B$8:$BG$226,'[1]2. Child Protection'!AB$1,FALSE))</f>
        <v>Household health survey 2018</v>
      </c>
    </row>
    <row r="168" spans="1:18" x14ac:dyDescent="0.3">
      <c r="A168" s="61" t="s">
        <v>239</v>
      </c>
      <c r="B168" s="61" t="s">
        <v>489</v>
      </c>
      <c r="C168" s="74">
        <v>10.054179601538175</v>
      </c>
      <c r="D168" s="61" t="s">
        <v>12</v>
      </c>
      <c r="E168" s="69">
        <v>2018</v>
      </c>
      <c r="F168" s="71" t="s">
        <v>551</v>
      </c>
      <c r="G168" s="72"/>
      <c r="H168" s="73" t="s">
        <v>656</v>
      </c>
      <c r="J168" s="61">
        <f>IF(VLOOKUP($A168,'[1]2. Child Protection'!$B$8:$BG$226,'[1]2. Child Protection'!T$1,FALSE)=C168,"",VLOOKUP($A168,'[1]2. Child Protection'!$B$8:$BG$226,'[1]2. Child Protection'!T$1,FALSE)-C168)</f>
        <v>66.845820398461825</v>
      </c>
      <c r="K168" s="61" t="str">
        <f>IF(VLOOKUP($A168,'[1]2. Child Protection'!$B$8:$BG$226,'[1]2. Child Protection'!U$1,FALSE)=D168,"",VLOOKUP($A168,'[1]2. Child Protection'!$B$8:$BG$226,'[1]2. Child Protection'!U$1,FALSE))</f>
        <v/>
      </c>
      <c r="L168" s="74" t="e">
        <f>IF(VLOOKUP($A168,'[1]2. Child Protection'!$B$8:$BG$226,'[1]2. Child Protection'!V$1,FALSE)=#REF!,"",VLOOKUP($A168,'[1]2. Child Protection'!$B$8:$BG$226,'[1]2. Child Protection'!V$1,FALSE)-#REF!)</f>
        <v>#REF!</v>
      </c>
      <c r="M168" s="74" t="e">
        <f>IF(VLOOKUP($A168,'[1]2. Child Protection'!$B$8:$BG$226,'[1]2. Child Protection'!W$1,FALSE)=#REF!,"",VLOOKUP($A168,'[1]2. Child Protection'!$B$8:$BG$226,'[1]2. Child Protection'!W$1,FALSE))</f>
        <v>#REF!</v>
      </c>
      <c r="N168" s="74">
        <f>IF(VLOOKUP($A168,'[1]2. Child Protection'!$B$8:$BG$226,'[1]2. Child Protection'!X$1,FALSE)=E168,"",VLOOKUP($A168,'[1]2. Child Protection'!$B$8:$BG$226,'[1]2. Child Protection'!X$1,FALSE)-E168)</f>
        <v>-1937.7</v>
      </c>
      <c r="O168" s="74" t="e">
        <f>IF(VLOOKUP($A168,'[1]2. Child Protection'!$B$8:$BG$226,'[1]2. Child Protection'!Y$1,FALSE)=#REF!,"",VLOOKUP($A168,'[1]2. Child Protection'!$B$8:$BG$226,'[1]2. Child Protection'!Y$1,FALSE))</f>
        <v>#REF!</v>
      </c>
      <c r="P168" s="74" t="e">
        <f>IF(VLOOKUP($A168,'[1]2. Child Protection'!$B$8:$BG$226,'[1]2. Child Protection'!Z$1,FALSE)=F168,"",VLOOKUP($A168,'[1]2. Child Protection'!$B$8:$BG$226,'[1]2. Child Protection'!Z$1,FALSE)-F168)</f>
        <v>#VALUE!</v>
      </c>
      <c r="Q168" s="74" t="str">
        <f>IF(VLOOKUP($A168,'[1]2. Child Protection'!$B$8:$BG$226,'[1]2. Child Protection'!AA$1,FALSE)=G168,"",VLOOKUP($A168,'[1]2. Child Protection'!$B$8:$BG$226,'[1]2. Child Protection'!AA$1,FALSE))</f>
        <v/>
      </c>
      <c r="R168" s="61" t="str">
        <f>IF(VLOOKUP($A168,'[1]2. Child Protection'!$B$8:$BG$226,'[1]2. Child Protection'!AB$1,FALSE)=H168,"",VLOOKUP($A168,'[1]2. Child Protection'!$B$8:$BG$226,'[1]2. Child Protection'!AB$1,FALSE))</f>
        <v>Continuous DHS 2019</v>
      </c>
    </row>
    <row r="169" spans="1:18" x14ac:dyDescent="0.3">
      <c r="A169" s="61" t="s">
        <v>241</v>
      </c>
      <c r="B169" s="61" t="s">
        <v>490</v>
      </c>
      <c r="C169" s="74">
        <v>22.413461870021624</v>
      </c>
      <c r="D169" s="61" t="s">
        <v>12</v>
      </c>
      <c r="E169" s="69">
        <v>2020</v>
      </c>
      <c r="F169" s="71" t="s">
        <v>549</v>
      </c>
      <c r="G169" s="72"/>
      <c r="H169" s="73" t="s">
        <v>657</v>
      </c>
      <c r="J169" s="61">
        <f>IF(VLOOKUP($A169,'[1]2. Child Protection'!$B$8:$BG$226,'[1]2. Child Protection'!T$1,FALSE)=C169,"",VLOOKUP($A169,'[1]2. Child Protection'!$B$8:$BG$226,'[1]2. Child Protection'!T$1,FALSE)-C169)</f>
        <v>77.386538129978376</v>
      </c>
      <c r="K169" s="61" t="str">
        <f>IF(VLOOKUP($A169,'[1]2. Child Protection'!$B$8:$BG$226,'[1]2. Child Protection'!U$1,FALSE)=D169,"",VLOOKUP($A169,'[1]2. Child Protection'!$B$8:$BG$226,'[1]2. Child Protection'!U$1,FALSE))</f>
        <v/>
      </c>
      <c r="L169" s="74" t="e">
        <f>IF(VLOOKUP($A169,'[1]2. Child Protection'!$B$8:$BG$226,'[1]2. Child Protection'!V$1,FALSE)=#REF!,"",VLOOKUP($A169,'[1]2. Child Protection'!$B$8:$BG$226,'[1]2. Child Protection'!V$1,FALSE)-#REF!)</f>
        <v>#REF!</v>
      </c>
      <c r="M169" s="74" t="e">
        <f>IF(VLOOKUP($A169,'[1]2. Child Protection'!$B$8:$BG$226,'[1]2. Child Protection'!W$1,FALSE)=#REF!,"",VLOOKUP($A169,'[1]2. Child Protection'!$B$8:$BG$226,'[1]2. Child Protection'!W$1,FALSE))</f>
        <v>#REF!</v>
      </c>
      <c r="N169" s="74">
        <f>IF(VLOOKUP($A169,'[1]2. Child Protection'!$B$8:$BG$226,'[1]2. Child Protection'!X$1,FALSE)=E169,"",VLOOKUP($A169,'[1]2. Child Protection'!$B$8:$BG$226,'[1]2. Child Protection'!X$1,FALSE)-E169)</f>
        <v>-1920.2</v>
      </c>
      <c r="O169" s="74" t="e">
        <f>IF(VLOOKUP($A169,'[1]2. Child Protection'!$B$8:$BG$226,'[1]2. Child Protection'!Y$1,FALSE)=#REF!,"",VLOOKUP($A169,'[1]2. Child Protection'!$B$8:$BG$226,'[1]2. Child Protection'!Y$1,FALSE))</f>
        <v>#REF!</v>
      </c>
      <c r="P169" s="74" t="e">
        <f>IF(VLOOKUP($A169,'[1]2. Child Protection'!$B$8:$BG$226,'[1]2. Child Protection'!Z$1,FALSE)=F169,"",VLOOKUP($A169,'[1]2. Child Protection'!$B$8:$BG$226,'[1]2. Child Protection'!Z$1,FALSE)-F169)</f>
        <v>#VALUE!</v>
      </c>
      <c r="Q169" s="74" t="str">
        <f>IF(VLOOKUP($A169,'[1]2. Child Protection'!$B$8:$BG$226,'[1]2. Child Protection'!AA$1,FALSE)=G169,"",VLOOKUP($A169,'[1]2. Child Protection'!$B$8:$BG$226,'[1]2. Child Protection'!AA$1,FALSE))</f>
        <v/>
      </c>
      <c r="R169" s="61" t="str">
        <f>IF(VLOOKUP($A169,'[1]2. Child Protection'!$B$8:$BG$226,'[1]2. Child Protection'!AB$1,FALSE)=H169,"",VLOOKUP($A169,'[1]2. Child Protection'!$B$8:$BG$226,'[1]2. Child Protection'!AB$1,FALSE))</f>
        <v>MICS 2019</v>
      </c>
    </row>
    <row r="170" spans="1:18" x14ac:dyDescent="0.3">
      <c r="A170" s="61" t="s">
        <v>274</v>
      </c>
      <c r="B170" s="61" t="s">
        <v>491</v>
      </c>
      <c r="C170" s="96">
        <v>0</v>
      </c>
      <c r="D170" s="61" t="s">
        <v>12</v>
      </c>
      <c r="E170" s="69">
        <v>2008</v>
      </c>
      <c r="F170" s="71" t="s">
        <v>553</v>
      </c>
      <c r="G170" s="72"/>
      <c r="H170" s="73" t="s">
        <v>552</v>
      </c>
      <c r="J170" s="61" t="e">
        <f>IF(VLOOKUP($A170,'[1]2. Child Protection'!$B$8:$BG$226,'[1]2. Child Protection'!T$1,FALSE)=C170,"",VLOOKUP($A170,'[1]2. Child Protection'!$B$8:$BG$226,'[1]2. Child Protection'!T$1,FALSE)-C170)</f>
        <v>#VALUE!</v>
      </c>
      <c r="K170" s="61" t="str">
        <f>IF(VLOOKUP($A170,'[1]2. Child Protection'!$B$8:$BG$226,'[1]2. Child Protection'!U$1,FALSE)=D170,"",VLOOKUP($A170,'[1]2. Child Protection'!$B$8:$BG$226,'[1]2. Child Protection'!U$1,FALSE))</f>
        <v/>
      </c>
      <c r="L170" s="74" t="e">
        <f>IF(VLOOKUP($A170,'[1]2. Child Protection'!$B$8:$BG$226,'[1]2. Child Protection'!V$1,FALSE)=#REF!,"",VLOOKUP($A170,'[1]2. Child Protection'!$B$8:$BG$226,'[1]2. Child Protection'!V$1,FALSE)-#REF!)</f>
        <v>#REF!</v>
      </c>
      <c r="M170" s="74" t="e">
        <f>IF(VLOOKUP($A170,'[1]2. Child Protection'!$B$8:$BG$226,'[1]2. Child Protection'!W$1,FALSE)=#REF!,"",VLOOKUP($A170,'[1]2. Child Protection'!$B$8:$BG$226,'[1]2. Child Protection'!W$1,FALSE))</f>
        <v>#REF!</v>
      </c>
      <c r="N170" s="74" t="e">
        <f>IF(VLOOKUP($A170,'[1]2. Child Protection'!$B$8:$BG$226,'[1]2. Child Protection'!X$1,FALSE)=E170,"",VLOOKUP($A170,'[1]2. Child Protection'!$B$8:$BG$226,'[1]2. Child Protection'!X$1,FALSE)-E170)</f>
        <v>#VALUE!</v>
      </c>
      <c r="O170" s="74" t="e">
        <f>IF(VLOOKUP($A170,'[1]2. Child Protection'!$B$8:$BG$226,'[1]2. Child Protection'!Y$1,FALSE)=#REF!,"",VLOOKUP($A170,'[1]2. Child Protection'!$B$8:$BG$226,'[1]2. Child Protection'!Y$1,FALSE))</f>
        <v>#REF!</v>
      </c>
      <c r="P170" s="74" t="e">
        <f>IF(VLOOKUP($A170,'[1]2. Child Protection'!$B$8:$BG$226,'[1]2. Child Protection'!Z$1,FALSE)=F170,"",VLOOKUP($A170,'[1]2. Child Protection'!$B$8:$BG$226,'[1]2. Child Protection'!Z$1,FALSE)-F170)</f>
        <v>#VALUE!</v>
      </c>
      <c r="Q170" s="74" t="str">
        <f>IF(VLOOKUP($A170,'[1]2. Child Protection'!$B$8:$BG$226,'[1]2. Child Protection'!AA$1,FALSE)=G170,"",VLOOKUP($A170,'[1]2. Child Protection'!$B$8:$BG$226,'[1]2. Child Protection'!AA$1,FALSE))</f>
        <v/>
      </c>
      <c r="R170" s="61">
        <f>IF(VLOOKUP($A170,'[1]2. Child Protection'!$B$8:$BG$226,'[1]2. Child Protection'!AB$1,FALSE)=H170,"",VLOOKUP($A170,'[1]2. Child Protection'!$B$8:$BG$226,'[1]2. Child Protection'!AB$1,FALSE))</f>
        <v>0</v>
      </c>
    </row>
    <row r="171" spans="1:18" x14ac:dyDescent="0.3">
      <c r="A171" s="61" t="s">
        <v>242</v>
      </c>
      <c r="B171" s="61" t="s">
        <v>492</v>
      </c>
      <c r="C171" s="74">
        <v>10.181785054479251</v>
      </c>
      <c r="D171" s="61" t="s">
        <v>12</v>
      </c>
      <c r="E171" s="69">
        <v>2021</v>
      </c>
      <c r="F171" s="71" t="s">
        <v>549</v>
      </c>
      <c r="G171" s="72"/>
      <c r="H171" s="73" t="s">
        <v>658</v>
      </c>
      <c r="J171" s="61">
        <f>IF(VLOOKUP($A171,'[1]2. Child Protection'!$B$8:$BG$226,'[1]2. Child Protection'!T$1,FALSE)=C171,"",VLOOKUP($A171,'[1]2. Child Protection'!$B$8:$BG$226,'[1]2. Child Protection'!T$1,FALSE)-C171)</f>
        <v>82.618214945520748</v>
      </c>
      <c r="K171" s="61" t="str">
        <f>IF(VLOOKUP($A171,'[1]2. Child Protection'!$B$8:$BG$226,'[1]2. Child Protection'!U$1,FALSE)=D171,"",VLOOKUP($A171,'[1]2. Child Protection'!$B$8:$BG$226,'[1]2. Child Protection'!U$1,FALSE))</f>
        <v/>
      </c>
      <c r="L171" s="74" t="e">
        <f>IF(VLOOKUP($A171,'[1]2. Child Protection'!$B$8:$BG$226,'[1]2. Child Protection'!V$1,FALSE)=#REF!,"",VLOOKUP($A171,'[1]2. Child Protection'!$B$8:$BG$226,'[1]2. Child Protection'!V$1,FALSE)-#REF!)</f>
        <v>#REF!</v>
      </c>
      <c r="M171" s="74" t="e">
        <f>IF(VLOOKUP($A171,'[1]2. Child Protection'!$B$8:$BG$226,'[1]2. Child Protection'!W$1,FALSE)=#REF!,"",VLOOKUP($A171,'[1]2. Child Protection'!$B$8:$BG$226,'[1]2. Child Protection'!W$1,FALSE))</f>
        <v>#REF!</v>
      </c>
      <c r="N171" s="74">
        <f>IF(VLOOKUP($A171,'[1]2. Child Protection'!$B$8:$BG$226,'[1]2. Child Protection'!X$1,FALSE)=E171,"",VLOOKUP($A171,'[1]2. Child Protection'!$B$8:$BG$226,'[1]2. Child Protection'!X$1,FALSE)-E171)</f>
        <v>-1930.7</v>
      </c>
      <c r="O171" s="74" t="e">
        <f>IF(VLOOKUP($A171,'[1]2. Child Protection'!$B$8:$BG$226,'[1]2. Child Protection'!Y$1,FALSE)=#REF!,"",VLOOKUP($A171,'[1]2. Child Protection'!$B$8:$BG$226,'[1]2. Child Protection'!Y$1,FALSE))</f>
        <v>#REF!</v>
      </c>
      <c r="P171" s="74" t="e">
        <f>IF(VLOOKUP($A171,'[1]2. Child Protection'!$B$8:$BG$226,'[1]2. Child Protection'!Z$1,FALSE)=F171,"",VLOOKUP($A171,'[1]2. Child Protection'!$B$8:$BG$226,'[1]2. Child Protection'!Z$1,FALSE)-F171)</f>
        <v>#VALUE!</v>
      </c>
      <c r="Q171" s="74" t="str">
        <f>IF(VLOOKUP($A171,'[1]2. Child Protection'!$B$8:$BG$226,'[1]2. Child Protection'!AA$1,FALSE)=G171,"",VLOOKUP($A171,'[1]2. Child Protection'!$B$8:$BG$226,'[1]2. Child Protection'!AA$1,FALSE))</f>
        <v/>
      </c>
      <c r="R171" s="61" t="str">
        <f>IF(VLOOKUP($A171,'[1]2. Child Protection'!$B$8:$BG$226,'[1]2. Child Protection'!AB$1,FALSE)=H171,"",VLOOKUP($A171,'[1]2. Child Protection'!$B$8:$BG$226,'[1]2. Child Protection'!AB$1,FALSE))</f>
        <v>DHS 2019</v>
      </c>
    </row>
    <row r="172" spans="1:18" x14ac:dyDescent="0.3">
      <c r="A172" s="61" t="s">
        <v>244</v>
      </c>
      <c r="B172" s="61" t="s">
        <v>493</v>
      </c>
      <c r="C172" s="96"/>
      <c r="E172" s="69"/>
      <c r="F172" s="71"/>
      <c r="G172" s="72"/>
      <c r="H172" s="73"/>
      <c r="J172" s="61" t="e">
        <f>IF(VLOOKUP($A172,'[1]2. Child Protection'!$B$8:$BG$226,'[1]2. Child Protection'!T$1,FALSE)=C172,"",VLOOKUP($A172,'[1]2. Child Protection'!$B$8:$BG$226,'[1]2. Child Protection'!T$1,FALSE)-C172)</f>
        <v>#VALUE!</v>
      </c>
      <c r="K172" s="61" t="str">
        <f>IF(VLOOKUP($A172,'[1]2. Child Protection'!$B$8:$BG$226,'[1]2. Child Protection'!U$1,FALSE)=D172,"",VLOOKUP($A172,'[1]2. Child Protection'!$B$8:$BG$226,'[1]2. Child Protection'!U$1,FALSE))</f>
        <v/>
      </c>
      <c r="L172" s="74" t="e">
        <f>IF(VLOOKUP($A172,'[1]2. Child Protection'!$B$8:$BG$226,'[1]2. Child Protection'!V$1,FALSE)=#REF!,"",VLOOKUP($A172,'[1]2. Child Protection'!$B$8:$BG$226,'[1]2. Child Protection'!V$1,FALSE)-#REF!)</f>
        <v>#REF!</v>
      </c>
      <c r="M172" s="74" t="e">
        <f>IF(VLOOKUP($A172,'[1]2. Child Protection'!$B$8:$BG$226,'[1]2. Child Protection'!W$1,FALSE)=#REF!,"",VLOOKUP($A172,'[1]2. Child Protection'!$B$8:$BG$226,'[1]2. Child Protection'!W$1,FALSE))</f>
        <v>#REF!</v>
      </c>
      <c r="N172" s="74" t="e">
        <f>IF(VLOOKUP($A172,'[1]2. Child Protection'!$B$8:$BG$226,'[1]2. Child Protection'!X$1,FALSE)=E172,"",VLOOKUP($A172,'[1]2. Child Protection'!$B$8:$BG$226,'[1]2. Child Protection'!X$1,FALSE)-E172)</f>
        <v>#VALUE!</v>
      </c>
      <c r="O172" s="74" t="e">
        <f>IF(VLOOKUP($A172,'[1]2. Child Protection'!$B$8:$BG$226,'[1]2. Child Protection'!Y$1,FALSE)=#REF!,"",VLOOKUP($A172,'[1]2. Child Protection'!$B$8:$BG$226,'[1]2. Child Protection'!Y$1,FALSE))</f>
        <v>#REF!</v>
      </c>
      <c r="P172" s="74" t="e">
        <f>IF(VLOOKUP($A172,'[1]2. Child Protection'!$B$8:$BG$226,'[1]2. Child Protection'!Z$1,FALSE)=F172,"",VLOOKUP($A172,'[1]2. Child Protection'!$B$8:$BG$226,'[1]2. Child Protection'!Z$1,FALSE)-F172)</f>
        <v>#VALUE!</v>
      </c>
      <c r="Q172" s="74" t="str">
        <f>IF(VLOOKUP($A172,'[1]2. Child Protection'!$B$8:$BG$226,'[1]2. Child Protection'!AA$1,FALSE)=G172,"",VLOOKUP($A172,'[1]2. Child Protection'!$B$8:$BG$226,'[1]2. Child Protection'!AA$1,FALSE))</f>
        <v/>
      </c>
      <c r="R172" s="61" t="str">
        <f>IF(VLOOKUP($A172,'[1]2. Child Protection'!$B$8:$BG$226,'[1]2. Child Protection'!AB$1,FALSE)=H172,"",VLOOKUP($A172,'[1]2. Child Protection'!$B$8:$BG$226,'[1]2. Child Protection'!AB$1,FALSE))</f>
        <v>Local birth registration, Immigration and Checkpoints Authority, 2020</v>
      </c>
    </row>
    <row r="173" spans="1:18" x14ac:dyDescent="0.3">
      <c r="A173" s="61" t="s">
        <v>246</v>
      </c>
      <c r="B173" s="61" t="s">
        <v>494</v>
      </c>
      <c r="C173" s="96">
        <v>39.596025131549439</v>
      </c>
      <c r="D173" s="61" t="s">
        <v>12</v>
      </c>
      <c r="E173" s="69">
        <v>2018</v>
      </c>
      <c r="F173" s="71" t="s">
        <v>549</v>
      </c>
      <c r="G173" s="72"/>
      <c r="H173" s="73" t="s">
        <v>552</v>
      </c>
      <c r="J173" s="61" t="e">
        <f>IF(VLOOKUP($A173,'[1]2. Child Protection'!$B$8:$BG$226,'[1]2. Child Protection'!T$1,FALSE)=C173,"",VLOOKUP($A173,'[1]2. Child Protection'!$B$8:$BG$226,'[1]2. Child Protection'!T$1,FALSE)-C173)</f>
        <v>#VALUE!</v>
      </c>
      <c r="K173" s="61" t="str">
        <f>IF(VLOOKUP($A173,'[1]2. Child Protection'!$B$8:$BG$226,'[1]2. Child Protection'!U$1,FALSE)=D173,"",VLOOKUP($A173,'[1]2. Child Protection'!$B$8:$BG$226,'[1]2. Child Protection'!U$1,FALSE))</f>
        <v/>
      </c>
      <c r="L173" s="74" t="e">
        <f>IF(VLOOKUP($A173,'[1]2. Child Protection'!$B$8:$BG$226,'[1]2. Child Protection'!V$1,FALSE)=#REF!,"",VLOOKUP($A173,'[1]2. Child Protection'!$B$8:$BG$226,'[1]2. Child Protection'!V$1,FALSE)-#REF!)</f>
        <v>#REF!</v>
      </c>
      <c r="M173" s="74" t="e">
        <f>IF(VLOOKUP($A173,'[1]2. Child Protection'!$B$8:$BG$226,'[1]2. Child Protection'!W$1,FALSE)=#REF!,"",VLOOKUP($A173,'[1]2. Child Protection'!$B$8:$BG$226,'[1]2. Child Protection'!W$1,FALSE))</f>
        <v>#REF!</v>
      </c>
      <c r="N173" s="74">
        <f>IF(VLOOKUP($A173,'[1]2. Child Protection'!$B$8:$BG$226,'[1]2. Child Protection'!X$1,FALSE)=E173,"",VLOOKUP($A173,'[1]2. Child Protection'!$B$8:$BG$226,'[1]2. Child Protection'!X$1,FALSE)-E173)</f>
        <v>-1918</v>
      </c>
      <c r="O173" s="74" t="e">
        <f>IF(VLOOKUP($A173,'[1]2. Child Protection'!$B$8:$BG$226,'[1]2. Child Protection'!Y$1,FALSE)=#REF!,"",VLOOKUP($A173,'[1]2. Child Protection'!$B$8:$BG$226,'[1]2. Child Protection'!Y$1,FALSE))</f>
        <v>#REF!</v>
      </c>
      <c r="P173" s="74" t="e">
        <f>IF(VLOOKUP($A173,'[1]2. Child Protection'!$B$8:$BG$226,'[1]2. Child Protection'!Z$1,FALSE)=F173,"",VLOOKUP($A173,'[1]2. Child Protection'!$B$8:$BG$226,'[1]2. Child Protection'!Z$1,FALSE)-F173)</f>
        <v>#VALUE!</v>
      </c>
      <c r="Q173" s="74" t="str">
        <f>IF(VLOOKUP($A173,'[1]2. Child Protection'!$B$8:$BG$226,'[1]2. Child Protection'!AA$1,FALSE)=G173,"",VLOOKUP($A173,'[1]2. Child Protection'!$B$8:$BG$226,'[1]2. Child Protection'!AA$1,FALSE))</f>
        <v/>
      </c>
      <c r="R173" s="61" t="str">
        <f>IF(VLOOKUP($A173,'[1]2. Child Protection'!$B$8:$BG$226,'[1]2. Child Protection'!AB$1,FALSE)=H173,"",VLOOKUP($A173,'[1]2. Child Protection'!$B$8:$BG$226,'[1]2. Child Protection'!AB$1,FALSE))</f>
        <v>Vital statistics, Statistical Office of Slovak Republic 2020</v>
      </c>
    </row>
    <row r="174" spans="1:18" x14ac:dyDescent="0.3">
      <c r="A174" s="61" t="s">
        <v>248</v>
      </c>
      <c r="B174" s="61" t="s">
        <v>495</v>
      </c>
      <c r="C174" s="96">
        <v>37.282518641259323</v>
      </c>
      <c r="D174" s="61" t="s">
        <v>12</v>
      </c>
      <c r="E174" s="69">
        <v>2018</v>
      </c>
      <c r="F174" s="69" t="s">
        <v>549</v>
      </c>
      <c r="G174" s="70"/>
      <c r="H174" s="73" t="s">
        <v>552</v>
      </c>
      <c r="J174" s="61" t="e">
        <f>IF(VLOOKUP($A174,'[1]2. Child Protection'!$B$8:$BG$226,'[1]2. Child Protection'!T$1,FALSE)=C174,"",VLOOKUP($A174,'[1]2. Child Protection'!$B$8:$BG$226,'[1]2. Child Protection'!T$1,FALSE)-C174)</f>
        <v>#VALUE!</v>
      </c>
      <c r="K174" s="61" t="str">
        <f>IF(VLOOKUP($A174,'[1]2. Child Protection'!$B$8:$BG$226,'[1]2. Child Protection'!U$1,FALSE)=D174,"",VLOOKUP($A174,'[1]2. Child Protection'!$B$8:$BG$226,'[1]2. Child Protection'!U$1,FALSE))</f>
        <v/>
      </c>
      <c r="L174" s="74" t="e">
        <f>IF(VLOOKUP($A174,'[1]2. Child Protection'!$B$8:$BG$226,'[1]2. Child Protection'!V$1,FALSE)=#REF!,"",VLOOKUP($A174,'[1]2. Child Protection'!$B$8:$BG$226,'[1]2. Child Protection'!V$1,FALSE)-#REF!)</f>
        <v>#REF!</v>
      </c>
      <c r="M174" s="74" t="e">
        <f>IF(VLOOKUP($A174,'[1]2. Child Protection'!$B$8:$BG$226,'[1]2. Child Protection'!W$1,FALSE)=#REF!,"",VLOOKUP($A174,'[1]2. Child Protection'!$B$8:$BG$226,'[1]2. Child Protection'!W$1,FALSE))</f>
        <v>#REF!</v>
      </c>
      <c r="N174" s="74">
        <f>IF(VLOOKUP($A174,'[1]2. Child Protection'!$B$8:$BG$226,'[1]2. Child Protection'!X$1,FALSE)=E174,"",VLOOKUP($A174,'[1]2. Child Protection'!$B$8:$BG$226,'[1]2. Child Protection'!X$1,FALSE)-E174)</f>
        <v>-1918</v>
      </c>
      <c r="O174" s="74" t="e">
        <f>IF(VLOOKUP($A174,'[1]2. Child Protection'!$B$8:$BG$226,'[1]2. Child Protection'!Y$1,FALSE)=#REF!,"",VLOOKUP($A174,'[1]2. Child Protection'!$B$8:$BG$226,'[1]2. Child Protection'!Y$1,FALSE))</f>
        <v>#REF!</v>
      </c>
      <c r="P174" s="74" t="e">
        <f>IF(VLOOKUP($A174,'[1]2. Child Protection'!$B$8:$BG$226,'[1]2. Child Protection'!Z$1,FALSE)=F174,"",VLOOKUP($A174,'[1]2. Child Protection'!$B$8:$BG$226,'[1]2. Child Protection'!Z$1,FALSE)-F174)</f>
        <v>#VALUE!</v>
      </c>
      <c r="Q174" s="74" t="str">
        <f>IF(VLOOKUP($A174,'[1]2. Child Protection'!$B$8:$BG$226,'[1]2. Child Protection'!AA$1,FALSE)=G174,"",VLOOKUP($A174,'[1]2. Child Protection'!$B$8:$BG$226,'[1]2. Child Protection'!AA$1,FALSE))</f>
        <v>v</v>
      </c>
      <c r="R174" s="61" t="str">
        <f>IF(VLOOKUP($A174,'[1]2. Child Protection'!$B$8:$BG$226,'[1]2. Child Protection'!AB$1,FALSE)=H174,"",VLOOKUP($A174,'[1]2. Child Protection'!$B$8:$BG$226,'[1]2. Child Protection'!AB$1,FALSE))</f>
        <v>UNSD Population and Vital Statistics Report, January 2021, latest update on 4 Jan 2022</v>
      </c>
    </row>
    <row r="175" spans="1:18" x14ac:dyDescent="0.3">
      <c r="A175" s="61" t="s">
        <v>249</v>
      </c>
      <c r="B175" s="61" t="s">
        <v>496</v>
      </c>
      <c r="C175" s="96" t="s">
        <v>12</v>
      </c>
      <c r="D175" s="61" t="s">
        <v>12</v>
      </c>
      <c r="E175" s="69" t="s">
        <v>12</v>
      </c>
      <c r="F175" s="71" t="s">
        <v>12</v>
      </c>
      <c r="G175" s="75" t="s">
        <v>12</v>
      </c>
      <c r="H175" s="73" t="s">
        <v>12</v>
      </c>
      <c r="J175" s="61" t="e">
        <f>IF(VLOOKUP($A175,'[1]2. Child Protection'!$B$8:$BG$226,'[1]2. Child Protection'!T$1,FALSE)=C175,"",VLOOKUP($A175,'[1]2. Child Protection'!$B$8:$BG$226,'[1]2. Child Protection'!T$1,FALSE)-C175)</f>
        <v>#VALUE!</v>
      </c>
      <c r="K175" s="61" t="str">
        <f>IF(VLOOKUP($A175,'[1]2. Child Protection'!$B$8:$BG$226,'[1]2. Child Protection'!U$1,FALSE)=D175,"",VLOOKUP($A175,'[1]2. Child Protection'!$B$8:$BG$226,'[1]2. Child Protection'!U$1,FALSE))</f>
        <v/>
      </c>
      <c r="L175" s="74" t="e">
        <f>IF(VLOOKUP($A175,'[1]2. Child Protection'!$B$8:$BG$226,'[1]2. Child Protection'!V$1,FALSE)=#REF!,"",VLOOKUP($A175,'[1]2. Child Protection'!$B$8:$BG$226,'[1]2. Child Protection'!V$1,FALSE)-#REF!)</f>
        <v>#REF!</v>
      </c>
      <c r="M175" s="74" t="e">
        <f>IF(VLOOKUP($A175,'[1]2. Child Protection'!$B$8:$BG$226,'[1]2. Child Protection'!W$1,FALSE)=#REF!,"",VLOOKUP($A175,'[1]2. Child Protection'!$B$8:$BG$226,'[1]2. Child Protection'!W$1,FALSE))</f>
        <v>#REF!</v>
      </c>
      <c r="N175" s="74" t="e">
        <f>IF(VLOOKUP($A175,'[1]2. Child Protection'!$B$8:$BG$226,'[1]2. Child Protection'!X$1,FALSE)=E175,"",VLOOKUP($A175,'[1]2. Child Protection'!$B$8:$BG$226,'[1]2. Child Protection'!X$1,FALSE)-E175)</f>
        <v>#VALUE!</v>
      </c>
      <c r="O175" s="74" t="e">
        <f>IF(VLOOKUP($A175,'[1]2. Child Protection'!$B$8:$BG$226,'[1]2. Child Protection'!Y$1,FALSE)=#REF!,"",VLOOKUP($A175,'[1]2. Child Protection'!$B$8:$BG$226,'[1]2. Child Protection'!Y$1,FALSE))</f>
        <v>#REF!</v>
      </c>
      <c r="P175" s="74" t="e">
        <f>IF(VLOOKUP($A175,'[1]2. Child Protection'!$B$8:$BG$226,'[1]2. Child Protection'!Z$1,FALSE)=F175,"",VLOOKUP($A175,'[1]2. Child Protection'!$B$8:$BG$226,'[1]2. Child Protection'!Z$1,FALSE)-F175)</f>
        <v>#VALUE!</v>
      </c>
      <c r="Q175" s="74" t="str">
        <f>IF(VLOOKUP($A175,'[1]2. Child Protection'!$B$8:$BG$226,'[1]2. Child Protection'!AA$1,FALSE)=G175,"",VLOOKUP($A175,'[1]2. Child Protection'!$B$8:$BG$226,'[1]2. Child Protection'!AA$1,FALSE))</f>
        <v/>
      </c>
      <c r="R175" s="61" t="str">
        <f>IF(VLOOKUP($A175,'[1]2. Child Protection'!$B$8:$BG$226,'[1]2. Child Protection'!AB$1,FALSE)=H175,"",VLOOKUP($A175,'[1]2. Child Protection'!$B$8:$BG$226,'[1]2. Child Protection'!AB$1,FALSE))</f>
        <v>DHS 2015</v>
      </c>
    </row>
    <row r="176" spans="1:18" x14ac:dyDescent="0.3">
      <c r="A176" s="61" t="s">
        <v>250</v>
      </c>
      <c r="B176" s="61" t="s">
        <v>497</v>
      </c>
      <c r="C176" s="96" t="s">
        <v>12</v>
      </c>
      <c r="D176" s="61" t="s">
        <v>12</v>
      </c>
      <c r="E176" s="69" t="s">
        <v>12</v>
      </c>
      <c r="F176" s="71" t="s">
        <v>12</v>
      </c>
      <c r="G176" s="72" t="s">
        <v>12</v>
      </c>
      <c r="H176" s="73" t="s">
        <v>12</v>
      </c>
      <c r="J176" s="61" t="e">
        <f>IF(VLOOKUP($A176,'[1]2. Child Protection'!$B$8:$BG$226,'[1]2. Child Protection'!T$1,FALSE)=C176,"",VLOOKUP($A176,'[1]2. Child Protection'!$B$8:$BG$226,'[1]2. Child Protection'!T$1,FALSE)-C176)</f>
        <v>#VALUE!</v>
      </c>
      <c r="K176" s="61" t="str">
        <f>IF(VLOOKUP($A176,'[1]2. Child Protection'!$B$8:$BG$226,'[1]2. Child Protection'!U$1,FALSE)=D176,"",VLOOKUP($A176,'[1]2. Child Protection'!$B$8:$BG$226,'[1]2. Child Protection'!U$1,FALSE))</f>
        <v/>
      </c>
      <c r="L176" s="74" t="e">
        <f>IF(VLOOKUP($A176,'[1]2. Child Protection'!$B$8:$BG$226,'[1]2. Child Protection'!V$1,FALSE)=#REF!,"",VLOOKUP($A176,'[1]2. Child Protection'!$B$8:$BG$226,'[1]2. Child Protection'!V$1,FALSE)-#REF!)</f>
        <v>#REF!</v>
      </c>
      <c r="M176" s="74" t="e">
        <f>IF(VLOOKUP($A176,'[1]2. Child Protection'!$B$8:$BG$226,'[1]2. Child Protection'!W$1,FALSE)=#REF!,"",VLOOKUP($A176,'[1]2. Child Protection'!$B$8:$BG$226,'[1]2. Child Protection'!W$1,FALSE))</f>
        <v>#REF!</v>
      </c>
      <c r="N176" s="74" t="e">
        <f>IF(VLOOKUP($A176,'[1]2. Child Protection'!$B$8:$BG$226,'[1]2. Child Protection'!X$1,FALSE)=E176,"",VLOOKUP($A176,'[1]2. Child Protection'!$B$8:$BG$226,'[1]2. Child Protection'!X$1,FALSE)-E176)</f>
        <v>#VALUE!</v>
      </c>
      <c r="O176" s="74" t="e">
        <f>IF(VLOOKUP($A176,'[1]2. Child Protection'!$B$8:$BG$226,'[1]2. Child Protection'!Y$1,FALSE)=#REF!,"",VLOOKUP($A176,'[1]2. Child Protection'!$B$8:$BG$226,'[1]2. Child Protection'!Y$1,FALSE))</f>
        <v>#REF!</v>
      </c>
      <c r="P176" s="74" t="e">
        <f>IF(VLOOKUP($A176,'[1]2. Child Protection'!$B$8:$BG$226,'[1]2. Child Protection'!Z$1,FALSE)=F176,"",VLOOKUP($A176,'[1]2. Child Protection'!$B$8:$BG$226,'[1]2. Child Protection'!Z$1,FALSE)-F176)</f>
        <v>#VALUE!</v>
      </c>
      <c r="Q176" s="74" t="str">
        <f>IF(VLOOKUP($A176,'[1]2. Child Protection'!$B$8:$BG$226,'[1]2. Child Protection'!AA$1,FALSE)=G176,"",VLOOKUP($A176,'[1]2. Child Protection'!$B$8:$BG$226,'[1]2. Child Protection'!AA$1,FALSE))</f>
        <v>y</v>
      </c>
      <c r="R176" s="61" t="str">
        <f>IF(VLOOKUP($A176,'[1]2. Child Protection'!$B$8:$BG$226,'[1]2. Child Protection'!AB$1,FALSE)=H176,"",VLOOKUP($A176,'[1]2. Child Protection'!$B$8:$BG$226,'[1]2. Child Protection'!AB$1,FALSE))</f>
        <v>SDHS 2020</v>
      </c>
    </row>
    <row r="177" spans="1:18" x14ac:dyDescent="0.3">
      <c r="A177" s="61" t="s">
        <v>252</v>
      </c>
      <c r="B177" s="61" t="s">
        <v>498</v>
      </c>
      <c r="C177" s="96">
        <v>3.9187188269637616</v>
      </c>
      <c r="D177" s="61" t="s">
        <v>12</v>
      </c>
      <c r="E177" s="69">
        <v>2020</v>
      </c>
      <c r="F177" s="71" t="s">
        <v>549</v>
      </c>
      <c r="G177" s="72"/>
      <c r="H177" s="73" t="s">
        <v>659</v>
      </c>
      <c r="J177" s="61" t="e">
        <f>IF(VLOOKUP($A177,'[1]2. Child Protection'!$B$8:$BG$226,'[1]2. Child Protection'!T$1,FALSE)=C177,"",VLOOKUP($A177,'[1]2. Child Protection'!$B$8:$BG$226,'[1]2. Child Protection'!T$1,FALSE)-C177)</f>
        <v>#VALUE!</v>
      </c>
      <c r="K177" s="61" t="str">
        <f>IF(VLOOKUP($A177,'[1]2. Child Protection'!$B$8:$BG$226,'[1]2. Child Protection'!U$1,FALSE)=D177,"",VLOOKUP($A177,'[1]2. Child Protection'!$B$8:$BG$226,'[1]2. Child Protection'!U$1,FALSE))</f>
        <v/>
      </c>
      <c r="L177" s="74" t="e">
        <f>IF(VLOOKUP($A177,'[1]2. Child Protection'!$B$8:$BG$226,'[1]2. Child Protection'!V$1,FALSE)=#REF!,"",VLOOKUP($A177,'[1]2. Child Protection'!$B$8:$BG$226,'[1]2. Child Protection'!V$1,FALSE)-#REF!)</f>
        <v>#REF!</v>
      </c>
      <c r="M177" s="74" t="e">
        <f>IF(VLOOKUP($A177,'[1]2. Child Protection'!$B$8:$BG$226,'[1]2. Child Protection'!W$1,FALSE)=#REF!,"",VLOOKUP($A177,'[1]2. Child Protection'!$B$8:$BG$226,'[1]2. Child Protection'!W$1,FALSE))</f>
        <v>#REF!</v>
      </c>
      <c r="N177" s="74" t="e">
        <f>IF(VLOOKUP($A177,'[1]2. Child Protection'!$B$8:$BG$226,'[1]2. Child Protection'!X$1,FALSE)=E177,"",VLOOKUP($A177,'[1]2. Child Protection'!$B$8:$BG$226,'[1]2. Child Protection'!X$1,FALSE)-E177)</f>
        <v>#VALUE!</v>
      </c>
      <c r="O177" s="74" t="e">
        <f>IF(VLOOKUP($A177,'[1]2. Child Protection'!$B$8:$BG$226,'[1]2. Child Protection'!Y$1,FALSE)=#REF!,"",VLOOKUP($A177,'[1]2. Child Protection'!$B$8:$BG$226,'[1]2. Child Protection'!Y$1,FALSE))</f>
        <v>#REF!</v>
      </c>
      <c r="P177" s="74" t="e">
        <f>IF(VLOOKUP($A177,'[1]2. Child Protection'!$B$8:$BG$226,'[1]2. Child Protection'!Z$1,FALSE)=F177,"",VLOOKUP($A177,'[1]2. Child Protection'!$B$8:$BG$226,'[1]2. Child Protection'!Z$1,FALSE)-F177)</f>
        <v>#VALUE!</v>
      </c>
      <c r="Q177" s="74" t="str">
        <f>IF(VLOOKUP($A177,'[1]2. Child Protection'!$B$8:$BG$226,'[1]2. Child Protection'!AA$1,FALSE)=G177,"",VLOOKUP($A177,'[1]2. Child Protection'!$B$8:$BG$226,'[1]2. Child Protection'!AA$1,FALSE))</f>
        <v/>
      </c>
      <c r="R177" s="61" t="str">
        <f>IF(VLOOKUP($A177,'[1]2. Child Protection'!$B$8:$BG$226,'[1]2. Child Protection'!AB$1,FALSE)=H177,"",VLOOKUP($A177,'[1]2. Child Protection'!$B$8:$BG$226,'[1]2. Child Protection'!AB$1,FALSE))</f>
        <v>Recorded live births 2017</v>
      </c>
    </row>
    <row r="178" spans="1:18" x14ac:dyDescent="0.3">
      <c r="A178" s="61" t="s">
        <v>255</v>
      </c>
      <c r="B178" s="61" t="s">
        <v>499</v>
      </c>
      <c r="C178" s="74" t="s">
        <v>12</v>
      </c>
      <c r="D178" s="61" t="s">
        <v>12</v>
      </c>
      <c r="E178" s="69" t="s">
        <v>12</v>
      </c>
      <c r="F178" s="71" t="s">
        <v>12</v>
      </c>
      <c r="G178" s="72" t="s">
        <v>12</v>
      </c>
      <c r="H178" s="73" t="s">
        <v>12</v>
      </c>
      <c r="J178" s="61" t="e">
        <f>IF(VLOOKUP($A178,'[1]2. Child Protection'!$B$8:$BG$226,'[1]2. Child Protection'!T$1,FALSE)=C178,"",VLOOKUP($A178,'[1]2. Child Protection'!$B$8:$BG$226,'[1]2. Child Protection'!T$1,FALSE)-C178)</f>
        <v>#VALUE!</v>
      </c>
      <c r="K178" s="61" t="str">
        <f>IF(VLOOKUP($A178,'[1]2. Child Protection'!$B$8:$BG$226,'[1]2. Child Protection'!U$1,FALSE)=D178,"",VLOOKUP($A178,'[1]2. Child Protection'!$B$8:$BG$226,'[1]2. Child Protection'!U$1,FALSE))</f>
        <v>x</v>
      </c>
      <c r="L178" s="74" t="e">
        <f>IF(VLOOKUP($A178,'[1]2. Child Protection'!$B$8:$BG$226,'[1]2. Child Protection'!V$1,FALSE)=#REF!,"",VLOOKUP($A178,'[1]2. Child Protection'!$B$8:$BG$226,'[1]2. Child Protection'!V$1,FALSE)-#REF!)</f>
        <v>#REF!</v>
      </c>
      <c r="M178" s="74" t="e">
        <f>IF(VLOOKUP($A178,'[1]2. Child Protection'!$B$8:$BG$226,'[1]2. Child Protection'!W$1,FALSE)=#REF!,"",VLOOKUP($A178,'[1]2. Child Protection'!$B$8:$BG$226,'[1]2. Child Protection'!W$1,FALSE))</f>
        <v>#REF!</v>
      </c>
      <c r="N178" s="74" t="e">
        <f>IF(VLOOKUP($A178,'[1]2. Child Protection'!$B$8:$BG$226,'[1]2. Child Protection'!X$1,FALSE)=E178,"",VLOOKUP($A178,'[1]2. Child Protection'!$B$8:$BG$226,'[1]2. Child Protection'!X$1,FALSE)-E178)</f>
        <v>#VALUE!</v>
      </c>
      <c r="O178" s="74" t="e">
        <f>IF(VLOOKUP($A178,'[1]2. Child Protection'!$B$8:$BG$226,'[1]2. Child Protection'!Y$1,FALSE)=#REF!,"",VLOOKUP($A178,'[1]2. Child Protection'!$B$8:$BG$226,'[1]2. Child Protection'!Y$1,FALSE))</f>
        <v>#REF!</v>
      </c>
      <c r="P178" s="74" t="e">
        <f>IF(VLOOKUP($A178,'[1]2. Child Protection'!$B$8:$BG$226,'[1]2. Child Protection'!Z$1,FALSE)=F178,"",VLOOKUP($A178,'[1]2. Child Protection'!$B$8:$BG$226,'[1]2. Child Protection'!Z$1,FALSE)-F178)</f>
        <v>#VALUE!</v>
      </c>
      <c r="Q178" s="74" t="str">
        <f>IF(VLOOKUP($A178,'[1]2. Child Protection'!$B$8:$BG$226,'[1]2. Child Protection'!AA$1,FALSE)=G178,"",VLOOKUP($A178,'[1]2. Child Protection'!$B$8:$BG$226,'[1]2. Child Protection'!AA$1,FALSE))</f>
        <v>x</v>
      </c>
      <c r="R178" s="61" t="str">
        <f>IF(VLOOKUP($A178,'[1]2. Child Protection'!$B$8:$BG$226,'[1]2. Child Protection'!AB$1,FALSE)=H178,"",VLOOKUP($A178,'[1]2. Child Protection'!$B$8:$BG$226,'[1]2. Child Protection'!AB$1,FALSE))</f>
        <v>SHHS-2 2010</v>
      </c>
    </row>
    <row r="179" spans="1:18" x14ac:dyDescent="0.3">
      <c r="A179" s="61" t="s">
        <v>257</v>
      </c>
      <c r="B179" s="61" t="s">
        <v>500</v>
      </c>
      <c r="C179" s="96">
        <v>44.793681639493315</v>
      </c>
      <c r="D179" s="61" t="s">
        <v>12</v>
      </c>
      <c r="E179" s="69">
        <v>2019</v>
      </c>
      <c r="F179" s="69" t="s">
        <v>549</v>
      </c>
      <c r="G179" s="70"/>
      <c r="H179" s="73" t="s">
        <v>562</v>
      </c>
      <c r="J179" s="61" t="e">
        <f>IF(VLOOKUP($A179,'[1]2. Child Protection'!$B$8:$BG$226,'[1]2. Child Protection'!T$1,FALSE)=C179,"",VLOOKUP($A179,'[1]2. Child Protection'!$B$8:$BG$226,'[1]2. Child Protection'!T$1,FALSE)-C179)</f>
        <v>#VALUE!</v>
      </c>
      <c r="K179" s="61" t="str">
        <f>IF(VLOOKUP($A179,'[1]2. Child Protection'!$B$8:$BG$226,'[1]2. Child Protection'!U$1,FALSE)=D179,"",VLOOKUP($A179,'[1]2. Child Protection'!$B$8:$BG$226,'[1]2. Child Protection'!U$1,FALSE))</f>
        <v/>
      </c>
      <c r="L179" s="74" t="e">
        <f>IF(VLOOKUP($A179,'[1]2. Child Protection'!$B$8:$BG$226,'[1]2. Child Protection'!V$1,FALSE)=#REF!,"",VLOOKUP($A179,'[1]2. Child Protection'!$B$8:$BG$226,'[1]2. Child Protection'!V$1,FALSE)-#REF!)</f>
        <v>#REF!</v>
      </c>
      <c r="M179" s="74" t="e">
        <f>IF(VLOOKUP($A179,'[1]2. Child Protection'!$B$8:$BG$226,'[1]2. Child Protection'!W$1,FALSE)=#REF!,"",VLOOKUP($A179,'[1]2. Child Protection'!$B$8:$BG$226,'[1]2. Child Protection'!W$1,FALSE))</f>
        <v>#REF!</v>
      </c>
      <c r="N179" s="74">
        <f>IF(VLOOKUP($A179,'[1]2. Child Protection'!$B$8:$BG$226,'[1]2. Child Protection'!X$1,FALSE)=E179,"",VLOOKUP($A179,'[1]2. Child Protection'!$B$8:$BG$226,'[1]2. Child Protection'!X$1,FALSE)-E179)</f>
        <v>-1919</v>
      </c>
      <c r="O179" s="74" t="e">
        <f>IF(VLOOKUP($A179,'[1]2. Child Protection'!$B$8:$BG$226,'[1]2. Child Protection'!Y$1,FALSE)=#REF!,"",VLOOKUP($A179,'[1]2. Child Protection'!$B$8:$BG$226,'[1]2. Child Protection'!Y$1,FALSE))</f>
        <v>#REF!</v>
      </c>
      <c r="P179" s="74" t="e">
        <f>IF(VLOOKUP($A179,'[1]2. Child Protection'!$B$8:$BG$226,'[1]2. Child Protection'!Z$1,FALSE)=F179,"",VLOOKUP($A179,'[1]2. Child Protection'!$B$8:$BG$226,'[1]2. Child Protection'!Z$1,FALSE)-F179)</f>
        <v>#VALUE!</v>
      </c>
      <c r="Q179" s="74" t="str">
        <f>IF(VLOOKUP($A179,'[1]2. Child Protection'!$B$8:$BG$226,'[1]2. Child Protection'!AA$1,FALSE)=G179,"",VLOOKUP($A179,'[1]2. Child Protection'!$B$8:$BG$226,'[1]2. Child Protection'!AA$1,FALSE))</f>
        <v>v</v>
      </c>
      <c r="R179" s="61" t="str">
        <f>IF(VLOOKUP($A179,'[1]2. Child Protection'!$B$8:$BG$226,'[1]2. Child Protection'!AB$1,FALSE)=H179,"",VLOOKUP($A179,'[1]2. Child Protection'!$B$8:$BG$226,'[1]2. Child Protection'!AB$1,FALSE))</f>
        <v>UNSD Population and Vital Statistics Report, January 2021, latest update on 4 Jan 2022</v>
      </c>
    </row>
    <row r="180" spans="1:18" x14ac:dyDescent="0.3">
      <c r="A180" s="61" t="s">
        <v>258</v>
      </c>
      <c r="B180" s="61" t="s">
        <v>501</v>
      </c>
      <c r="C180" s="96">
        <v>132.05025237573207</v>
      </c>
      <c r="E180" s="69">
        <v>2019</v>
      </c>
      <c r="F180" s="71" t="s">
        <v>692</v>
      </c>
      <c r="G180" s="72"/>
      <c r="H180" s="73" t="s">
        <v>660</v>
      </c>
      <c r="J180" s="61" t="e">
        <f>IF(VLOOKUP($A180,'[1]2. Child Protection'!$B$8:$BG$226,'[1]2. Child Protection'!T$1,FALSE)=C180,"",VLOOKUP($A180,'[1]2. Child Protection'!$B$8:$BG$226,'[1]2. Child Protection'!T$1,FALSE)-C180)</f>
        <v>#VALUE!</v>
      </c>
      <c r="K180" s="61" t="str">
        <f>IF(VLOOKUP($A180,'[1]2. Child Protection'!$B$8:$BG$226,'[1]2. Child Protection'!U$1,FALSE)=D180,"",VLOOKUP($A180,'[1]2. Child Protection'!$B$8:$BG$226,'[1]2. Child Protection'!U$1,FALSE))</f>
        <v/>
      </c>
      <c r="L180" s="74" t="e">
        <f>IF(VLOOKUP($A180,'[1]2. Child Protection'!$B$8:$BG$226,'[1]2. Child Protection'!V$1,FALSE)=#REF!,"",VLOOKUP($A180,'[1]2. Child Protection'!$B$8:$BG$226,'[1]2. Child Protection'!V$1,FALSE)-#REF!)</f>
        <v>#REF!</v>
      </c>
      <c r="M180" s="74" t="e">
        <f>IF(VLOOKUP($A180,'[1]2. Child Protection'!$B$8:$BG$226,'[1]2. Child Protection'!W$1,FALSE)=#REF!,"",VLOOKUP($A180,'[1]2. Child Protection'!$B$8:$BG$226,'[1]2. Child Protection'!W$1,FALSE))</f>
        <v>#REF!</v>
      </c>
      <c r="N180" s="74">
        <f>IF(VLOOKUP($A180,'[1]2. Child Protection'!$B$8:$BG$226,'[1]2. Child Protection'!X$1,FALSE)=E180,"",VLOOKUP($A180,'[1]2. Child Protection'!$B$8:$BG$226,'[1]2. Child Protection'!X$1,FALSE)-E180)</f>
        <v>-1921.6</v>
      </c>
      <c r="O180" s="74" t="e">
        <f>IF(VLOOKUP($A180,'[1]2. Child Protection'!$B$8:$BG$226,'[1]2. Child Protection'!Y$1,FALSE)=#REF!,"",VLOOKUP($A180,'[1]2. Child Protection'!$B$8:$BG$226,'[1]2. Child Protection'!Y$1,FALSE))</f>
        <v>#REF!</v>
      </c>
      <c r="P180" s="74" t="e">
        <f>IF(VLOOKUP($A180,'[1]2. Child Protection'!$B$8:$BG$226,'[1]2. Child Protection'!Z$1,FALSE)=F180,"",VLOOKUP($A180,'[1]2. Child Protection'!$B$8:$BG$226,'[1]2. Child Protection'!Z$1,FALSE)-F180)</f>
        <v>#VALUE!</v>
      </c>
      <c r="Q180" s="74" t="str">
        <f>IF(VLOOKUP($A180,'[1]2. Child Protection'!$B$8:$BG$226,'[1]2. Child Protection'!AA$1,FALSE)=G180,"",VLOOKUP($A180,'[1]2. Child Protection'!$B$8:$BG$226,'[1]2. Child Protection'!AA$1,FALSE))</f>
        <v>x</v>
      </c>
      <c r="R180" s="61" t="str">
        <f>IF(VLOOKUP($A180,'[1]2. Child Protection'!$B$8:$BG$226,'[1]2. Child Protection'!AB$1,FALSE)=H180,"",VLOOKUP($A180,'[1]2. Child Protection'!$B$8:$BG$226,'[1]2. Child Protection'!AB$1,FALSE))</f>
        <v>DHS 2006-07</v>
      </c>
    </row>
    <row r="181" spans="1:18" x14ac:dyDescent="0.3">
      <c r="A181" s="61" t="s">
        <v>260</v>
      </c>
      <c r="B181" s="61" t="s">
        <v>502</v>
      </c>
      <c r="C181" s="74">
        <v>149.61681383979177</v>
      </c>
      <c r="D181" s="61" t="s">
        <v>12</v>
      </c>
      <c r="E181" s="69">
        <v>2018</v>
      </c>
      <c r="F181" s="71" t="s">
        <v>553</v>
      </c>
      <c r="G181" s="72"/>
      <c r="H181" s="73" t="s">
        <v>661</v>
      </c>
      <c r="J181" s="61">
        <f>IF(VLOOKUP($A181,'[1]2. Child Protection'!$B$8:$BG$226,'[1]2. Child Protection'!T$1,FALSE)=C181,"",VLOOKUP($A181,'[1]2. Child Protection'!$B$8:$BG$226,'[1]2. Child Protection'!T$1,FALSE)-C181)</f>
        <v>-52.616813839791774</v>
      </c>
      <c r="K181" s="61" t="str">
        <f>IF(VLOOKUP($A181,'[1]2. Child Protection'!$B$8:$BG$226,'[1]2. Child Protection'!U$1,FALSE)=D181,"",VLOOKUP($A181,'[1]2. Child Protection'!$B$8:$BG$226,'[1]2. Child Protection'!U$1,FALSE))</f>
        <v/>
      </c>
      <c r="L181" s="74" t="e">
        <f>IF(VLOOKUP($A181,'[1]2. Child Protection'!$B$8:$BG$226,'[1]2. Child Protection'!V$1,FALSE)=#REF!,"",VLOOKUP($A181,'[1]2. Child Protection'!$B$8:$BG$226,'[1]2. Child Protection'!V$1,FALSE)-#REF!)</f>
        <v>#REF!</v>
      </c>
      <c r="M181" s="74" t="e">
        <f>IF(VLOOKUP($A181,'[1]2. Child Protection'!$B$8:$BG$226,'[1]2. Child Protection'!W$1,FALSE)=#REF!,"",VLOOKUP($A181,'[1]2. Child Protection'!$B$8:$BG$226,'[1]2. Child Protection'!W$1,FALSE))</f>
        <v>#REF!</v>
      </c>
      <c r="N181" s="74">
        <f>IF(VLOOKUP($A181,'[1]2. Child Protection'!$B$8:$BG$226,'[1]2. Child Protection'!X$1,FALSE)=E181,"",VLOOKUP($A181,'[1]2. Child Protection'!$B$8:$BG$226,'[1]2. Child Protection'!X$1,FALSE)-E181)</f>
        <v>-1918.6</v>
      </c>
      <c r="O181" s="74" t="e">
        <f>IF(VLOOKUP($A181,'[1]2. Child Protection'!$B$8:$BG$226,'[1]2. Child Protection'!Y$1,FALSE)=#REF!,"",VLOOKUP($A181,'[1]2. Child Protection'!$B$8:$BG$226,'[1]2. Child Protection'!Y$1,FALSE))</f>
        <v>#REF!</v>
      </c>
      <c r="P181" s="74" t="e">
        <f>IF(VLOOKUP($A181,'[1]2. Child Protection'!$B$8:$BG$226,'[1]2. Child Protection'!Z$1,FALSE)=F181,"",VLOOKUP($A181,'[1]2. Child Protection'!$B$8:$BG$226,'[1]2. Child Protection'!Z$1,FALSE)-F181)</f>
        <v>#VALUE!</v>
      </c>
      <c r="Q181" s="74" t="str">
        <f>IF(VLOOKUP($A181,'[1]2. Child Protection'!$B$8:$BG$226,'[1]2. Child Protection'!AA$1,FALSE)=G181,"",VLOOKUP($A181,'[1]2. Child Protection'!$B$8:$BG$226,'[1]2. Child Protection'!AA$1,FALSE))</f>
        <v/>
      </c>
      <c r="R181" s="61" t="str">
        <f>IF(VLOOKUP($A181,'[1]2. Child Protection'!$B$8:$BG$226,'[1]2. Child Protection'!AB$1,FALSE)=H181,"",VLOOKUP($A181,'[1]2. Child Protection'!$B$8:$BG$226,'[1]2. Child Protection'!AB$1,FALSE))</f>
        <v>MICS 2019-20</v>
      </c>
    </row>
    <row r="182" spans="1:18" x14ac:dyDescent="0.3">
      <c r="A182" s="61" t="s">
        <v>262</v>
      </c>
      <c r="B182" s="61" t="s">
        <v>503</v>
      </c>
      <c r="C182" s="74">
        <v>2.6936721534906956</v>
      </c>
      <c r="D182" s="61" t="s">
        <v>12</v>
      </c>
      <c r="E182" s="69">
        <v>2020</v>
      </c>
      <c r="F182" s="71" t="s">
        <v>553</v>
      </c>
      <c r="G182" s="72"/>
      <c r="H182" s="73" t="s">
        <v>662</v>
      </c>
      <c r="J182" s="61">
        <f>IF(VLOOKUP($A182,'[1]2. Child Protection'!$B$8:$BG$226,'[1]2. Child Protection'!T$1,FALSE)=C182,"",VLOOKUP($A182,'[1]2. Child Protection'!$B$8:$BG$226,'[1]2. Child Protection'!T$1,FALSE)-C182)</f>
        <v>59.306327846509305</v>
      </c>
      <c r="K182" s="61" t="str">
        <f>IF(VLOOKUP($A182,'[1]2. Child Protection'!$B$8:$BG$226,'[1]2. Child Protection'!U$1,FALSE)=D182,"",VLOOKUP($A182,'[1]2. Child Protection'!$B$8:$BG$226,'[1]2. Child Protection'!U$1,FALSE))</f>
        <v/>
      </c>
      <c r="L182" s="74" t="e">
        <f>IF(VLOOKUP($A182,'[1]2. Child Protection'!$B$8:$BG$226,'[1]2. Child Protection'!V$1,FALSE)=#REF!,"",VLOOKUP($A182,'[1]2. Child Protection'!$B$8:$BG$226,'[1]2. Child Protection'!V$1,FALSE)-#REF!)</f>
        <v>#REF!</v>
      </c>
      <c r="M182" s="74" t="e">
        <f>IF(VLOOKUP($A182,'[1]2. Child Protection'!$B$8:$BG$226,'[1]2. Child Protection'!W$1,FALSE)=#REF!,"",VLOOKUP($A182,'[1]2. Child Protection'!$B$8:$BG$226,'[1]2. Child Protection'!W$1,FALSE))</f>
        <v>#REF!</v>
      </c>
      <c r="N182" s="74">
        <f>IF(VLOOKUP($A182,'[1]2. Child Protection'!$B$8:$BG$226,'[1]2. Child Protection'!X$1,FALSE)=E182,"",VLOOKUP($A182,'[1]2. Child Protection'!$B$8:$BG$226,'[1]2. Child Protection'!X$1,FALSE)-E182)</f>
        <v>-1951.2</v>
      </c>
      <c r="O182" s="74" t="e">
        <f>IF(VLOOKUP($A182,'[1]2. Child Protection'!$B$8:$BG$226,'[1]2. Child Protection'!Y$1,FALSE)=#REF!,"",VLOOKUP($A182,'[1]2. Child Protection'!$B$8:$BG$226,'[1]2. Child Protection'!Y$1,FALSE))</f>
        <v>#REF!</v>
      </c>
      <c r="P182" s="74" t="e">
        <f>IF(VLOOKUP($A182,'[1]2. Child Protection'!$B$8:$BG$226,'[1]2. Child Protection'!Z$1,FALSE)=F182,"",VLOOKUP($A182,'[1]2. Child Protection'!$B$8:$BG$226,'[1]2. Child Protection'!Z$1,FALSE)-F182)</f>
        <v>#VALUE!</v>
      </c>
      <c r="Q182" s="74" t="str">
        <f>IF(VLOOKUP($A182,'[1]2. Child Protection'!$B$8:$BG$226,'[1]2. Child Protection'!AA$1,FALSE)=G182,"",VLOOKUP($A182,'[1]2. Child Protection'!$B$8:$BG$226,'[1]2. Child Protection'!AA$1,FALSE))</f>
        <v/>
      </c>
      <c r="R182" s="61" t="str">
        <f>IF(VLOOKUP($A182,'[1]2. Child Protection'!$B$8:$BG$226,'[1]2. Child Protection'!AB$1,FALSE)=H182,"",VLOOKUP($A182,'[1]2. Child Protection'!$B$8:$BG$226,'[1]2. Child Protection'!AB$1,FALSE))</f>
        <v>MICS 2014</v>
      </c>
    </row>
    <row r="183" spans="1:18" x14ac:dyDescent="0.3">
      <c r="A183" s="61" t="s">
        <v>264</v>
      </c>
      <c r="B183" s="61" t="s">
        <v>504</v>
      </c>
      <c r="C183" s="74">
        <v>83.383745074636622</v>
      </c>
      <c r="D183" s="61" t="s">
        <v>28</v>
      </c>
      <c r="E183" s="69">
        <v>2020</v>
      </c>
      <c r="F183" s="71" t="s">
        <v>663</v>
      </c>
      <c r="G183" s="72" t="s">
        <v>664</v>
      </c>
      <c r="H183" s="73" t="s">
        <v>665</v>
      </c>
      <c r="J183" s="61">
        <f>IF(VLOOKUP($A183,'[1]2. Child Protection'!$B$8:$BG$226,'[1]2. Child Protection'!T$1,FALSE)=C183,"",VLOOKUP($A183,'[1]2. Child Protection'!$B$8:$BG$226,'[1]2. Child Protection'!T$1,FALSE)-C183)</f>
        <v>14.316254925363381</v>
      </c>
      <c r="K183" s="61" t="str">
        <f>IF(VLOOKUP($A183,'[1]2. Child Protection'!$B$8:$BG$226,'[1]2. Child Protection'!U$1,FALSE)=D183,"",VLOOKUP($A183,'[1]2. Child Protection'!$B$8:$BG$226,'[1]2. Child Protection'!U$1,FALSE))</f>
        <v/>
      </c>
      <c r="L183" s="74" t="e">
        <f>IF(VLOOKUP($A183,'[1]2. Child Protection'!$B$8:$BG$226,'[1]2. Child Protection'!V$1,FALSE)=#REF!,"",VLOOKUP($A183,'[1]2. Child Protection'!$B$8:$BG$226,'[1]2. Child Protection'!V$1,FALSE)-#REF!)</f>
        <v>#REF!</v>
      </c>
      <c r="M183" s="74" t="e">
        <f>IF(VLOOKUP($A183,'[1]2. Child Protection'!$B$8:$BG$226,'[1]2. Child Protection'!W$1,FALSE)=#REF!,"",VLOOKUP($A183,'[1]2. Child Protection'!$B$8:$BG$226,'[1]2. Child Protection'!W$1,FALSE))</f>
        <v>#REF!</v>
      </c>
      <c r="N183" s="74">
        <f>IF(VLOOKUP($A183,'[1]2. Child Protection'!$B$8:$BG$226,'[1]2. Child Protection'!X$1,FALSE)=E183,"",VLOOKUP($A183,'[1]2. Child Protection'!$B$8:$BG$226,'[1]2. Child Protection'!X$1,FALSE)-E183)</f>
        <v>-1921.9</v>
      </c>
      <c r="O183" s="74" t="e">
        <f>IF(VLOOKUP($A183,'[1]2. Child Protection'!$B$8:$BG$226,'[1]2. Child Protection'!Y$1,FALSE)=#REF!,"",VLOOKUP($A183,'[1]2. Child Protection'!$B$8:$BG$226,'[1]2. Child Protection'!Y$1,FALSE))</f>
        <v>#REF!</v>
      </c>
      <c r="P183" s="74" t="e">
        <f>IF(VLOOKUP($A183,'[1]2. Child Protection'!$B$8:$BG$226,'[1]2. Child Protection'!Z$1,FALSE)=F183,"",VLOOKUP($A183,'[1]2. Child Protection'!$B$8:$BG$226,'[1]2. Child Protection'!Z$1,FALSE)-F183)</f>
        <v>#VALUE!</v>
      </c>
      <c r="Q183" s="74" t="str">
        <f>IF(VLOOKUP($A183,'[1]2. Child Protection'!$B$8:$BG$226,'[1]2. Child Protection'!AA$1,FALSE)=G183,"",VLOOKUP($A183,'[1]2. Child Protection'!$B$8:$BG$226,'[1]2. Child Protection'!AA$1,FALSE))</f>
        <v>y</v>
      </c>
      <c r="R183" s="61" t="str">
        <f>IF(VLOOKUP($A183,'[1]2. Child Protection'!$B$8:$BG$226,'[1]2. Child Protection'!AB$1,FALSE)=H183,"",VLOOKUP($A183,'[1]2. Child Protection'!$B$8:$BG$226,'[1]2. Child Protection'!AB$1,FALSE))</f>
        <v>MICS 2018</v>
      </c>
    </row>
    <row r="184" spans="1:18" x14ac:dyDescent="0.3">
      <c r="A184" s="61" t="s">
        <v>265</v>
      </c>
      <c r="B184" s="61" t="s">
        <v>505</v>
      </c>
      <c r="C184" s="96">
        <v>7.4487664532388163</v>
      </c>
      <c r="D184" s="61" t="s">
        <v>12</v>
      </c>
      <c r="E184" s="69">
        <v>2019</v>
      </c>
      <c r="F184" s="69" t="s">
        <v>564</v>
      </c>
      <c r="G184" s="70"/>
      <c r="H184" s="73" t="s">
        <v>562</v>
      </c>
      <c r="J184" s="61" t="e">
        <f>IF(VLOOKUP($A184,'[1]2. Child Protection'!$B$8:$BG$226,'[1]2. Child Protection'!T$1,FALSE)=C184,"",VLOOKUP($A184,'[1]2. Child Protection'!$B$8:$BG$226,'[1]2. Child Protection'!T$1,FALSE)-C184)</f>
        <v>#VALUE!</v>
      </c>
      <c r="K184" s="61" t="str">
        <f>IF(VLOOKUP($A184,'[1]2. Child Protection'!$B$8:$BG$226,'[1]2. Child Protection'!U$1,FALSE)=D184,"",VLOOKUP($A184,'[1]2. Child Protection'!$B$8:$BG$226,'[1]2. Child Protection'!U$1,FALSE))</f>
        <v/>
      </c>
      <c r="L184" s="74" t="e">
        <f>IF(VLOOKUP($A184,'[1]2. Child Protection'!$B$8:$BG$226,'[1]2. Child Protection'!V$1,FALSE)=#REF!,"",VLOOKUP($A184,'[1]2. Child Protection'!$B$8:$BG$226,'[1]2. Child Protection'!V$1,FALSE)-#REF!)</f>
        <v>#REF!</v>
      </c>
      <c r="M184" s="74" t="e">
        <f>IF(VLOOKUP($A184,'[1]2. Child Protection'!$B$8:$BG$226,'[1]2. Child Protection'!W$1,FALSE)=#REF!,"",VLOOKUP($A184,'[1]2. Child Protection'!$B$8:$BG$226,'[1]2. Child Protection'!W$1,FALSE))</f>
        <v>#REF!</v>
      </c>
      <c r="N184" s="74">
        <f>IF(VLOOKUP($A184,'[1]2. Child Protection'!$B$8:$BG$226,'[1]2. Child Protection'!X$1,FALSE)=E184,"",VLOOKUP($A184,'[1]2. Child Protection'!$B$8:$BG$226,'[1]2. Child Protection'!X$1,FALSE)-E184)</f>
        <v>-1919</v>
      </c>
      <c r="O184" s="74" t="e">
        <f>IF(VLOOKUP($A184,'[1]2. Child Protection'!$B$8:$BG$226,'[1]2. Child Protection'!Y$1,FALSE)=#REF!,"",VLOOKUP($A184,'[1]2. Child Protection'!$B$8:$BG$226,'[1]2. Child Protection'!Y$1,FALSE))</f>
        <v>#REF!</v>
      </c>
      <c r="P184" s="74" t="e">
        <f>IF(VLOOKUP($A184,'[1]2. Child Protection'!$B$8:$BG$226,'[1]2. Child Protection'!Z$1,FALSE)=F184,"",VLOOKUP($A184,'[1]2. Child Protection'!$B$8:$BG$226,'[1]2. Child Protection'!Z$1,FALSE)-F184)</f>
        <v>#VALUE!</v>
      </c>
      <c r="Q184" s="74" t="str">
        <f>IF(VLOOKUP($A184,'[1]2. Child Protection'!$B$8:$BG$226,'[1]2. Child Protection'!AA$1,FALSE)=G184,"",VLOOKUP($A184,'[1]2. Child Protection'!$B$8:$BG$226,'[1]2. Child Protection'!AA$1,FALSE))</f>
        <v>v</v>
      </c>
      <c r="R184" s="61" t="str">
        <f>IF(VLOOKUP($A184,'[1]2. Child Protection'!$B$8:$BG$226,'[1]2. Child Protection'!AB$1,FALSE)=H184,"",VLOOKUP($A184,'[1]2. Child Protection'!$B$8:$BG$226,'[1]2. Child Protection'!AB$1,FALSE))</f>
        <v>UNSD Population and Vital Statistics Report, January 2021, latest update on 4 Jan 2022</v>
      </c>
    </row>
    <row r="185" spans="1:18" x14ac:dyDescent="0.3">
      <c r="A185" s="61" t="s">
        <v>267</v>
      </c>
      <c r="B185" s="61" t="s">
        <v>506</v>
      </c>
      <c r="C185" s="96">
        <v>1.6698495010186083</v>
      </c>
      <c r="D185" s="61" t="s">
        <v>12</v>
      </c>
      <c r="E185" s="69">
        <v>2019</v>
      </c>
      <c r="F185" s="69" t="s">
        <v>554</v>
      </c>
      <c r="G185" s="70"/>
      <c r="H185" s="73" t="s">
        <v>562</v>
      </c>
      <c r="J185" s="61" t="e">
        <f>IF(VLOOKUP($A185,'[1]2. Child Protection'!$B$8:$BG$226,'[1]2. Child Protection'!T$1,FALSE)=C185,"",VLOOKUP($A185,'[1]2. Child Protection'!$B$8:$BG$226,'[1]2. Child Protection'!T$1,FALSE)-C185)</f>
        <v>#VALUE!</v>
      </c>
      <c r="K185" s="61" t="str">
        <f>IF(VLOOKUP($A185,'[1]2. Child Protection'!$B$8:$BG$226,'[1]2. Child Protection'!U$1,FALSE)=D185,"",VLOOKUP($A185,'[1]2. Child Protection'!$B$8:$BG$226,'[1]2. Child Protection'!U$1,FALSE))</f>
        <v/>
      </c>
      <c r="L185" s="74" t="e">
        <f>IF(VLOOKUP($A185,'[1]2. Child Protection'!$B$8:$BG$226,'[1]2. Child Protection'!V$1,FALSE)=#REF!,"",VLOOKUP($A185,'[1]2. Child Protection'!$B$8:$BG$226,'[1]2. Child Protection'!V$1,FALSE)-#REF!)</f>
        <v>#REF!</v>
      </c>
      <c r="M185" s="74" t="e">
        <f>IF(VLOOKUP($A185,'[1]2. Child Protection'!$B$8:$BG$226,'[1]2. Child Protection'!W$1,FALSE)=#REF!,"",VLOOKUP($A185,'[1]2. Child Protection'!$B$8:$BG$226,'[1]2. Child Protection'!W$1,FALSE))</f>
        <v>#REF!</v>
      </c>
      <c r="N185" s="74">
        <f>IF(VLOOKUP($A185,'[1]2. Child Protection'!$B$8:$BG$226,'[1]2. Child Protection'!X$1,FALSE)=E185,"",VLOOKUP($A185,'[1]2. Child Protection'!$B$8:$BG$226,'[1]2. Child Protection'!X$1,FALSE)-E185)</f>
        <v>-1919</v>
      </c>
      <c r="O185" s="74" t="e">
        <f>IF(VLOOKUP($A185,'[1]2. Child Protection'!$B$8:$BG$226,'[1]2. Child Protection'!Y$1,FALSE)=#REF!,"",VLOOKUP($A185,'[1]2. Child Protection'!$B$8:$BG$226,'[1]2. Child Protection'!Y$1,FALSE))</f>
        <v>#REF!</v>
      </c>
      <c r="P185" s="74" t="e">
        <f>IF(VLOOKUP($A185,'[1]2. Child Protection'!$B$8:$BG$226,'[1]2. Child Protection'!Z$1,FALSE)=F185,"",VLOOKUP($A185,'[1]2. Child Protection'!$B$8:$BG$226,'[1]2. Child Protection'!Z$1,FALSE)-F185)</f>
        <v>#VALUE!</v>
      </c>
      <c r="Q185" s="74" t="str">
        <f>IF(VLOOKUP($A185,'[1]2. Child Protection'!$B$8:$BG$226,'[1]2. Child Protection'!AA$1,FALSE)=G185,"",VLOOKUP($A185,'[1]2. Child Protection'!$B$8:$BG$226,'[1]2. Child Protection'!AA$1,FALSE))</f>
        <v>v</v>
      </c>
      <c r="R185" s="61" t="str">
        <f>IF(VLOOKUP($A185,'[1]2. Child Protection'!$B$8:$BG$226,'[1]2. Child Protection'!AB$1,FALSE)=H185,"",VLOOKUP($A185,'[1]2. Child Protection'!$B$8:$BG$226,'[1]2. Child Protection'!AB$1,FALSE))</f>
        <v>UNSD Population and Vital Statistics Report, January 2021, latest update on 4 Jan 2022</v>
      </c>
    </row>
    <row r="186" spans="1:18" x14ac:dyDescent="0.3">
      <c r="A186" s="61" t="s">
        <v>268</v>
      </c>
      <c r="B186" s="61" t="s">
        <v>507</v>
      </c>
      <c r="C186" s="74" t="s">
        <v>12</v>
      </c>
      <c r="D186" s="61" t="s">
        <v>12</v>
      </c>
      <c r="E186" s="69" t="s">
        <v>12</v>
      </c>
      <c r="F186" s="71" t="s">
        <v>12</v>
      </c>
      <c r="G186" s="72" t="s">
        <v>12</v>
      </c>
      <c r="H186" s="73" t="s">
        <v>12</v>
      </c>
      <c r="J186" s="61" t="e">
        <f>IF(VLOOKUP($A186,'[1]2. Child Protection'!$B$8:$BG$226,'[1]2. Child Protection'!T$1,FALSE)=C186,"",VLOOKUP($A186,'[1]2. Child Protection'!$B$8:$BG$226,'[1]2. Child Protection'!T$1,FALSE)-C186)</f>
        <v>#VALUE!</v>
      </c>
      <c r="K186" s="61" t="str">
        <f>IF(VLOOKUP($A186,'[1]2. Child Protection'!$B$8:$BG$226,'[1]2. Child Protection'!U$1,FALSE)=D186,"",VLOOKUP($A186,'[1]2. Child Protection'!$B$8:$BG$226,'[1]2. Child Protection'!U$1,FALSE))</f>
        <v>x</v>
      </c>
      <c r="L186" s="74" t="e">
        <f>IF(VLOOKUP($A186,'[1]2. Child Protection'!$B$8:$BG$226,'[1]2. Child Protection'!V$1,FALSE)=#REF!,"",VLOOKUP($A186,'[1]2. Child Protection'!$B$8:$BG$226,'[1]2. Child Protection'!V$1,FALSE)-#REF!)</f>
        <v>#REF!</v>
      </c>
      <c r="M186" s="74" t="e">
        <f>IF(VLOOKUP($A186,'[1]2. Child Protection'!$B$8:$BG$226,'[1]2. Child Protection'!W$1,FALSE)=#REF!,"",VLOOKUP($A186,'[1]2. Child Protection'!$B$8:$BG$226,'[1]2. Child Protection'!W$1,FALSE))</f>
        <v>#REF!</v>
      </c>
      <c r="N186" s="74" t="e">
        <f>IF(VLOOKUP($A186,'[1]2. Child Protection'!$B$8:$BG$226,'[1]2. Child Protection'!X$1,FALSE)=E186,"",VLOOKUP($A186,'[1]2. Child Protection'!$B$8:$BG$226,'[1]2. Child Protection'!X$1,FALSE)-E186)</f>
        <v>#VALUE!</v>
      </c>
      <c r="O186" s="74" t="e">
        <f>IF(VLOOKUP($A186,'[1]2. Child Protection'!$B$8:$BG$226,'[1]2. Child Protection'!Y$1,FALSE)=#REF!,"",VLOOKUP($A186,'[1]2. Child Protection'!$B$8:$BG$226,'[1]2. Child Protection'!Y$1,FALSE))</f>
        <v>#REF!</v>
      </c>
      <c r="P186" s="74" t="e">
        <f>IF(VLOOKUP($A186,'[1]2. Child Protection'!$B$8:$BG$226,'[1]2. Child Protection'!Z$1,FALSE)=F186,"",VLOOKUP($A186,'[1]2. Child Protection'!$B$8:$BG$226,'[1]2. Child Protection'!Z$1,FALSE)-F186)</f>
        <v>#VALUE!</v>
      </c>
      <c r="Q186" s="74" t="str">
        <f>IF(VLOOKUP($A186,'[1]2. Child Protection'!$B$8:$BG$226,'[1]2. Child Protection'!AA$1,FALSE)=G186,"",VLOOKUP($A186,'[1]2. Child Protection'!$B$8:$BG$226,'[1]2. Child Protection'!AA$1,FALSE))</f>
        <v>x</v>
      </c>
      <c r="R186" s="61" t="str">
        <f>IF(VLOOKUP($A186,'[1]2. Child Protection'!$B$8:$BG$226,'[1]2. Child Protection'!AB$1,FALSE)=H186,"",VLOOKUP($A186,'[1]2. Child Protection'!$B$8:$BG$226,'[1]2. Child Protection'!AB$1,FALSE))</f>
        <v>MICS 2006</v>
      </c>
    </row>
    <row r="187" spans="1:18" x14ac:dyDescent="0.3">
      <c r="A187" s="61" t="s">
        <v>269</v>
      </c>
      <c r="B187" s="61" t="s">
        <v>508</v>
      </c>
      <c r="C187" s="74">
        <v>8.654959590292119</v>
      </c>
      <c r="D187" s="61" t="s">
        <v>12</v>
      </c>
      <c r="E187" s="69">
        <v>2020</v>
      </c>
      <c r="F187" s="71" t="s">
        <v>549</v>
      </c>
      <c r="G187" s="72"/>
      <c r="H187" s="73" t="s">
        <v>666</v>
      </c>
      <c r="J187" s="61">
        <f>IF(VLOOKUP($A187,'[1]2. Child Protection'!$B$8:$BG$226,'[1]2. Child Protection'!T$1,FALSE)=C187,"",VLOOKUP($A187,'[1]2. Child Protection'!$B$8:$BG$226,'[1]2. Child Protection'!T$1,FALSE)-C187)</f>
        <v>80.945040409707872</v>
      </c>
      <c r="K187" s="61" t="str">
        <f>IF(VLOOKUP($A187,'[1]2. Child Protection'!$B$8:$BG$226,'[1]2. Child Protection'!U$1,FALSE)=D187,"",VLOOKUP($A187,'[1]2. Child Protection'!$B$8:$BG$226,'[1]2. Child Protection'!U$1,FALSE))</f>
        <v/>
      </c>
      <c r="L187" s="74" t="e">
        <f>IF(VLOOKUP($A187,'[1]2. Child Protection'!$B$8:$BG$226,'[1]2. Child Protection'!V$1,FALSE)=#REF!,"",VLOOKUP($A187,'[1]2. Child Protection'!$B$8:$BG$226,'[1]2. Child Protection'!V$1,FALSE)-#REF!)</f>
        <v>#REF!</v>
      </c>
      <c r="M187" s="74" t="e">
        <f>IF(VLOOKUP($A187,'[1]2. Child Protection'!$B$8:$BG$226,'[1]2. Child Protection'!W$1,FALSE)=#REF!,"",VLOOKUP($A187,'[1]2. Child Protection'!$B$8:$BG$226,'[1]2. Child Protection'!W$1,FALSE))</f>
        <v>#REF!</v>
      </c>
      <c r="N187" s="74">
        <f>IF(VLOOKUP($A187,'[1]2. Child Protection'!$B$8:$BG$226,'[1]2. Child Protection'!X$1,FALSE)=E187,"",VLOOKUP($A187,'[1]2. Child Protection'!$B$8:$BG$226,'[1]2. Child Protection'!X$1,FALSE)-E187)</f>
        <v>-1924.1</v>
      </c>
      <c r="O187" s="74" t="e">
        <f>IF(VLOOKUP($A187,'[1]2. Child Protection'!$B$8:$BG$226,'[1]2. Child Protection'!Y$1,FALSE)=#REF!,"",VLOOKUP($A187,'[1]2. Child Protection'!$B$8:$BG$226,'[1]2. Child Protection'!Y$1,FALSE))</f>
        <v>#REF!</v>
      </c>
      <c r="P187" s="74" t="e">
        <f>IF(VLOOKUP($A187,'[1]2. Child Protection'!$B$8:$BG$226,'[1]2. Child Protection'!Z$1,FALSE)=F187,"",VLOOKUP($A187,'[1]2. Child Protection'!$B$8:$BG$226,'[1]2. Child Protection'!Z$1,FALSE)-F187)</f>
        <v>#VALUE!</v>
      </c>
      <c r="Q187" s="74" t="str">
        <f>IF(VLOOKUP($A187,'[1]2. Child Protection'!$B$8:$BG$226,'[1]2. Child Protection'!AA$1,FALSE)=G187,"",VLOOKUP($A187,'[1]2. Child Protection'!$B$8:$BG$226,'[1]2. Child Protection'!AA$1,FALSE))</f>
        <v/>
      </c>
      <c r="R187" s="61" t="str">
        <f>IF(VLOOKUP($A187,'[1]2. Child Protection'!$B$8:$BG$226,'[1]2. Child Protection'!AB$1,FALSE)=H187,"",VLOOKUP($A187,'[1]2. Child Protection'!$B$8:$BG$226,'[1]2. Child Protection'!AB$1,FALSE))</f>
        <v>DHS 2017</v>
      </c>
    </row>
    <row r="188" spans="1:18" x14ac:dyDescent="0.3">
      <c r="A188" s="61" t="s">
        <v>270</v>
      </c>
      <c r="B188" s="61" t="s">
        <v>510</v>
      </c>
      <c r="C188" s="74">
        <v>48.146886231795051</v>
      </c>
      <c r="D188" s="61" t="s">
        <v>28</v>
      </c>
      <c r="E188" s="69">
        <v>2021</v>
      </c>
      <c r="F188" s="71" t="s">
        <v>571</v>
      </c>
      <c r="G188" s="72" t="s">
        <v>572</v>
      </c>
      <c r="H188" s="73" t="s">
        <v>667</v>
      </c>
      <c r="J188" s="61">
        <f>IF(VLOOKUP($A188,'[1]2. Child Protection'!$B$8:$BG$226,'[1]2. Child Protection'!T$1,FALSE)=C188,"",VLOOKUP($A188,'[1]2. Child Protection'!$B$8:$BG$226,'[1]2. Child Protection'!T$1,FALSE)-C188)</f>
        <v>51.853113768204949</v>
      </c>
      <c r="K188" s="61">
        <f>IF(VLOOKUP($A188,'[1]2. Child Protection'!$B$8:$BG$226,'[1]2. Child Protection'!U$1,FALSE)=D188,"",VLOOKUP($A188,'[1]2. Child Protection'!$B$8:$BG$226,'[1]2. Child Protection'!U$1,FALSE))</f>
        <v>0</v>
      </c>
      <c r="L188" s="74" t="e">
        <f>IF(VLOOKUP($A188,'[1]2. Child Protection'!$B$8:$BG$226,'[1]2. Child Protection'!V$1,FALSE)=#REF!,"",VLOOKUP($A188,'[1]2. Child Protection'!$B$8:$BG$226,'[1]2. Child Protection'!V$1,FALSE)-#REF!)</f>
        <v>#REF!</v>
      </c>
      <c r="M188" s="74" t="e">
        <f>IF(VLOOKUP($A188,'[1]2. Child Protection'!$B$8:$BG$226,'[1]2. Child Protection'!W$1,FALSE)=#REF!,"",VLOOKUP($A188,'[1]2. Child Protection'!$B$8:$BG$226,'[1]2. Child Protection'!W$1,FALSE))</f>
        <v>#REF!</v>
      </c>
      <c r="N188" s="74">
        <f>IF(VLOOKUP($A188,'[1]2. Child Protection'!$B$8:$BG$226,'[1]2. Child Protection'!X$1,FALSE)=E188,"",VLOOKUP($A188,'[1]2. Child Protection'!$B$8:$BG$226,'[1]2. Child Protection'!X$1,FALSE)-E188)</f>
        <v>-1921.3</v>
      </c>
      <c r="O188" s="74" t="e">
        <f>IF(VLOOKUP($A188,'[1]2. Child Protection'!$B$8:$BG$226,'[1]2. Child Protection'!Y$1,FALSE)=#REF!,"",VLOOKUP($A188,'[1]2. Child Protection'!$B$8:$BG$226,'[1]2. Child Protection'!Y$1,FALSE))</f>
        <v>#REF!</v>
      </c>
      <c r="P188" s="74" t="e">
        <f>IF(VLOOKUP($A188,'[1]2. Child Protection'!$B$8:$BG$226,'[1]2. Child Protection'!Z$1,FALSE)=F188,"",VLOOKUP($A188,'[1]2. Child Protection'!$B$8:$BG$226,'[1]2. Child Protection'!Z$1,FALSE)-F188)</f>
        <v>#VALUE!</v>
      </c>
      <c r="Q188" s="74">
        <f>IF(VLOOKUP($A188,'[1]2. Child Protection'!$B$8:$BG$226,'[1]2. Child Protection'!AA$1,FALSE)=G188,"",VLOOKUP($A188,'[1]2. Child Protection'!$B$8:$BG$226,'[1]2. Child Protection'!AA$1,FALSE))</f>
        <v>0</v>
      </c>
      <c r="R188" s="61" t="str">
        <f>IF(VLOOKUP($A188,'[1]2. Child Protection'!$B$8:$BG$226,'[1]2. Child Protection'!AB$1,FALSE)=H188,"",VLOOKUP($A188,'[1]2. Child Protection'!$B$8:$BG$226,'[1]2. Child Protection'!AB$1,FALSE))</f>
        <v>MICS 2019</v>
      </c>
    </row>
    <row r="189" spans="1:18" x14ac:dyDescent="0.3">
      <c r="A189" s="61" t="s">
        <v>271</v>
      </c>
      <c r="B189" s="61" t="s">
        <v>511</v>
      </c>
      <c r="C189" s="74" t="s">
        <v>12</v>
      </c>
      <c r="D189" s="61" t="s">
        <v>12</v>
      </c>
      <c r="E189" s="69" t="s">
        <v>12</v>
      </c>
      <c r="F189" s="71" t="s">
        <v>12</v>
      </c>
      <c r="G189" s="72" t="s">
        <v>12</v>
      </c>
      <c r="H189" s="73" t="s">
        <v>12</v>
      </c>
      <c r="J189" s="61" t="e">
        <f>IF(VLOOKUP($A189,'[1]2. Child Protection'!$B$8:$BG$226,'[1]2. Child Protection'!T$1,FALSE)=C189,"",VLOOKUP($A189,'[1]2. Child Protection'!$B$8:$BG$226,'[1]2. Child Protection'!T$1,FALSE)-C189)</f>
        <v>#VALUE!</v>
      </c>
      <c r="K189" s="61" t="str">
        <f>IF(VLOOKUP($A189,'[1]2. Child Protection'!$B$8:$BG$226,'[1]2. Child Protection'!U$1,FALSE)=D189,"",VLOOKUP($A189,'[1]2. Child Protection'!$B$8:$BG$226,'[1]2. Child Protection'!U$1,FALSE))</f>
        <v/>
      </c>
      <c r="L189" s="74" t="e">
        <f>IF(VLOOKUP($A189,'[1]2. Child Protection'!$B$8:$BG$226,'[1]2. Child Protection'!V$1,FALSE)=#REF!,"",VLOOKUP($A189,'[1]2. Child Protection'!$B$8:$BG$226,'[1]2. Child Protection'!V$1,FALSE)-#REF!)</f>
        <v>#REF!</v>
      </c>
      <c r="M189" s="74" t="e">
        <f>IF(VLOOKUP($A189,'[1]2. Child Protection'!$B$8:$BG$226,'[1]2. Child Protection'!W$1,FALSE)=#REF!,"",VLOOKUP($A189,'[1]2. Child Protection'!$B$8:$BG$226,'[1]2. Child Protection'!W$1,FALSE))</f>
        <v>#REF!</v>
      </c>
      <c r="N189" s="74" t="e">
        <f>IF(VLOOKUP($A189,'[1]2. Child Protection'!$B$8:$BG$226,'[1]2. Child Protection'!X$1,FALSE)=E189,"",VLOOKUP($A189,'[1]2. Child Protection'!$B$8:$BG$226,'[1]2. Child Protection'!X$1,FALSE)-E189)</f>
        <v>#VALUE!</v>
      </c>
      <c r="O189" s="74" t="e">
        <f>IF(VLOOKUP($A189,'[1]2. Child Protection'!$B$8:$BG$226,'[1]2. Child Protection'!Y$1,FALSE)=#REF!,"",VLOOKUP($A189,'[1]2. Child Protection'!$B$8:$BG$226,'[1]2. Child Protection'!Y$1,FALSE))</f>
        <v>#REF!</v>
      </c>
      <c r="P189" s="74" t="e">
        <f>IF(VLOOKUP($A189,'[1]2. Child Protection'!$B$8:$BG$226,'[1]2. Child Protection'!Z$1,FALSE)=F189,"",VLOOKUP($A189,'[1]2. Child Protection'!$B$8:$BG$226,'[1]2. Child Protection'!Z$1,FALSE)-F189)</f>
        <v>#VALUE!</v>
      </c>
      <c r="Q189" s="74" t="str">
        <f>IF(VLOOKUP($A189,'[1]2. Child Protection'!$B$8:$BG$226,'[1]2. Child Protection'!AA$1,FALSE)=G189,"",VLOOKUP($A189,'[1]2. Child Protection'!$B$8:$BG$226,'[1]2. Child Protection'!AA$1,FALSE))</f>
        <v/>
      </c>
      <c r="R189" s="61" t="str">
        <f>IF(VLOOKUP($A189,'[1]2. Child Protection'!$B$8:$BG$226,'[1]2. Child Protection'!AB$1,FALSE)=H189,"",VLOOKUP($A189,'[1]2. Child Protection'!$B$8:$BG$226,'[1]2. Child Protection'!AB$1,FALSE))</f>
        <v>DHS 2016</v>
      </c>
    </row>
    <row r="190" spans="1:18" x14ac:dyDescent="0.3">
      <c r="A190" s="61" t="s">
        <v>272</v>
      </c>
      <c r="B190" s="61" t="s">
        <v>512</v>
      </c>
      <c r="C190" s="74">
        <v>4.8252983499202964</v>
      </c>
      <c r="D190" s="61" t="s">
        <v>12</v>
      </c>
      <c r="E190" s="69">
        <v>2012</v>
      </c>
      <c r="F190" s="71" t="s">
        <v>549</v>
      </c>
      <c r="G190" s="72"/>
      <c r="H190" s="73" t="s">
        <v>552</v>
      </c>
      <c r="J190" s="61">
        <f>IF(VLOOKUP($A190,'[1]2. Child Protection'!$B$8:$BG$226,'[1]2. Child Protection'!T$1,FALSE)=C190,"",VLOOKUP($A190,'[1]2. Child Protection'!$B$8:$BG$226,'[1]2. Child Protection'!T$1,FALSE)-C190)</f>
        <v>74.3747016500797</v>
      </c>
      <c r="K190" s="61" t="str">
        <f>IF(VLOOKUP($A190,'[1]2. Child Protection'!$B$8:$BG$226,'[1]2. Child Protection'!U$1,FALSE)=D190,"",VLOOKUP($A190,'[1]2. Child Protection'!$B$8:$BG$226,'[1]2. Child Protection'!U$1,FALSE))</f>
        <v/>
      </c>
      <c r="L190" s="74" t="e">
        <f>IF(VLOOKUP($A190,'[1]2. Child Protection'!$B$8:$BG$226,'[1]2. Child Protection'!V$1,FALSE)=#REF!,"",VLOOKUP($A190,'[1]2. Child Protection'!$B$8:$BG$226,'[1]2. Child Protection'!V$1,FALSE)-#REF!)</f>
        <v>#REF!</v>
      </c>
      <c r="M190" s="74" t="e">
        <f>IF(VLOOKUP($A190,'[1]2. Child Protection'!$B$8:$BG$226,'[1]2. Child Protection'!W$1,FALSE)=#REF!,"",VLOOKUP($A190,'[1]2. Child Protection'!$B$8:$BG$226,'[1]2. Child Protection'!W$1,FALSE))</f>
        <v>#REF!</v>
      </c>
      <c r="N190" s="74">
        <f>IF(VLOOKUP($A190,'[1]2. Child Protection'!$B$8:$BG$226,'[1]2. Child Protection'!X$1,FALSE)=E190,"",VLOOKUP($A190,'[1]2. Child Protection'!$B$8:$BG$226,'[1]2. Child Protection'!X$1,FALSE)-E190)</f>
        <v>-1928.1</v>
      </c>
      <c r="O190" s="74" t="e">
        <f>IF(VLOOKUP($A190,'[1]2. Child Protection'!$B$8:$BG$226,'[1]2. Child Protection'!Y$1,FALSE)=#REF!,"",VLOOKUP($A190,'[1]2. Child Protection'!$B$8:$BG$226,'[1]2. Child Protection'!Y$1,FALSE))</f>
        <v>#REF!</v>
      </c>
      <c r="P190" s="74" t="e">
        <f>IF(VLOOKUP($A190,'[1]2. Child Protection'!$B$8:$BG$226,'[1]2. Child Protection'!Z$1,FALSE)=F190,"",VLOOKUP($A190,'[1]2. Child Protection'!$B$8:$BG$226,'[1]2. Child Protection'!Z$1,FALSE)-F190)</f>
        <v>#VALUE!</v>
      </c>
      <c r="Q190" s="74" t="str">
        <f>IF(VLOOKUP($A190,'[1]2. Child Protection'!$B$8:$BG$226,'[1]2. Child Protection'!AA$1,FALSE)=G190,"",VLOOKUP($A190,'[1]2. Child Protection'!$B$8:$BG$226,'[1]2. Child Protection'!AA$1,FALSE))</f>
        <v/>
      </c>
      <c r="R190" s="61" t="str">
        <f>IF(VLOOKUP($A190,'[1]2. Child Protection'!$B$8:$BG$226,'[1]2. Child Protection'!AB$1,FALSE)=H190,"",VLOOKUP($A190,'[1]2. Child Protection'!$B$8:$BG$226,'[1]2. Child Protection'!AB$1,FALSE))</f>
        <v>MICS 2017</v>
      </c>
    </row>
    <row r="191" spans="1:18" x14ac:dyDescent="0.3">
      <c r="A191" s="61" t="s">
        <v>299</v>
      </c>
      <c r="B191" s="61" t="s">
        <v>537</v>
      </c>
      <c r="C191" s="96" t="s">
        <v>12</v>
      </c>
      <c r="D191" s="61" t="s">
        <v>12</v>
      </c>
      <c r="E191" s="71" t="s">
        <v>12</v>
      </c>
      <c r="F191" s="71" t="s">
        <v>12</v>
      </c>
      <c r="G191" s="72" t="s">
        <v>12</v>
      </c>
      <c r="H191" s="73" t="s">
        <v>12</v>
      </c>
      <c r="J191" s="61" t="e">
        <f>IF(VLOOKUP($A191,'[1]2. Child Protection'!$B$8:$BG$226,'[1]2. Child Protection'!T$1,FALSE)=C191,"",VLOOKUP($A191,'[1]2. Child Protection'!$B$8:$BG$226,'[1]2. Child Protection'!T$1,FALSE)-C191)</f>
        <v>#VALUE!</v>
      </c>
      <c r="K191" s="61" t="str">
        <f>IF(VLOOKUP($A191,'[1]2. Child Protection'!$B$8:$BG$226,'[1]2. Child Protection'!U$1,FALSE)=D191,"",VLOOKUP($A191,'[1]2. Child Protection'!$B$8:$BG$226,'[1]2. Child Protection'!U$1,FALSE))</f>
        <v/>
      </c>
      <c r="L191" s="74" t="e">
        <f>IF(VLOOKUP($A191,'[1]2. Child Protection'!$B$8:$BG$226,'[1]2. Child Protection'!V$1,FALSE)=#REF!,"",VLOOKUP($A191,'[1]2. Child Protection'!$B$8:$BG$226,'[1]2. Child Protection'!V$1,FALSE)-#REF!)</f>
        <v>#REF!</v>
      </c>
      <c r="M191" s="74" t="e">
        <f>IF(VLOOKUP($A191,'[1]2. Child Protection'!$B$8:$BG$226,'[1]2. Child Protection'!W$1,FALSE)=#REF!,"",VLOOKUP($A191,'[1]2. Child Protection'!$B$8:$BG$226,'[1]2. Child Protection'!W$1,FALSE))</f>
        <v>#REF!</v>
      </c>
      <c r="N191" s="74" t="e">
        <f>IF(VLOOKUP($A191,'[1]2. Child Protection'!$B$8:$BG$226,'[1]2. Child Protection'!X$1,FALSE)=E191,"",VLOOKUP($A191,'[1]2. Child Protection'!$B$8:$BG$226,'[1]2. Child Protection'!X$1,FALSE)-E191)</f>
        <v>#VALUE!</v>
      </c>
      <c r="O191" s="74" t="e">
        <f>IF(VLOOKUP($A191,'[1]2. Child Protection'!$B$8:$BG$226,'[1]2. Child Protection'!Y$1,FALSE)=#REF!,"",VLOOKUP($A191,'[1]2. Child Protection'!$B$8:$BG$226,'[1]2. Child Protection'!Y$1,FALSE))</f>
        <v>#REF!</v>
      </c>
      <c r="P191" s="74" t="e">
        <f>IF(VLOOKUP($A191,'[1]2. Child Protection'!$B$8:$BG$226,'[1]2. Child Protection'!Z$1,FALSE)=F191,"",VLOOKUP($A191,'[1]2. Child Protection'!$B$8:$BG$226,'[1]2. Child Protection'!Z$1,FALSE)-F191)</f>
        <v>#VALUE!</v>
      </c>
      <c r="Q191" s="74" t="str">
        <f>IF(VLOOKUP($A191,'[1]2. Child Protection'!$B$8:$BG$226,'[1]2. Child Protection'!AA$1,FALSE)=G191,"",VLOOKUP($A191,'[1]2. Child Protection'!$B$8:$BG$226,'[1]2. Child Protection'!AA$1,FALSE))</f>
        <v/>
      </c>
      <c r="R191" s="61" t="str">
        <f>IF(VLOOKUP($A191,'[1]2. Child Protection'!$B$8:$BG$226,'[1]2. Child Protection'!AB$1,FALSE)=H191,"",VLOOKUP($A191,'[1]2. Child Protection'!$B$8:$BG$226,'[1]2. Child Protection'!AB$1,FALSE))</f>
        <v/>
      </c>
    </row>
    <row r="192" spans="1:18" x14ac:dyDescent="0.3">
      <c r="A192" s="61" t="s">
        <v>273</v>
      </c>
      <c r="B192" s="61" t="s">
        <v>513</v>
      </c>
      <c r="C192" s="74" t="s">
        <v>12</v>
      </c>
      <c r="D192" s="61" t="s">
        <v>12</v>
      </c>
      <c r="E192" s="69" t="s">
        <v>12</v>
      </c>
      <c r="F192" s="71" t="s">
        <v>12</v>
      </c>
      <c r="G192" s="72" t="s">
        <v>12</v>
      </c>
      <c r="H192" s="73" t="s">
        <v>12</v>
      </c>
      <c r="J192" s="61" t="e">
        <f>IF(VLOOKUP($A192,'[1]2. Child Protection'!$B$8:$BG$226,'[1]2. Child Protection'!T$1,FALSE)=C192,"",VLOOKUP($A192,'[1]2. Child Protection'!$B$8:$BG$226,'[1]2. Child Protection'!T$1,FALSE)-C192)</f>
        <v>#VALUE!</v>
      </c>
      <c r="K192" s="61" t="str">
        <f>IF(VLOOKUP($A192,'[1]2. Child Protection'!$B$8:$BG$226,'[1]2. Child Protection'!U$1,FALSE)=D192,"",VLOOKUP($A192,'[1]2. Child Protection'!$B$8:$BG$226,'[1]2. Child Protection'!U$1,FALSE))</f>
        <v/>
      </c>
      <c r="L192" s="74" t="e">
        <f>IF(VLOOKUP($A192,'[1]2. Child Protection'!$B$8:$BG$226,'[1]2. Child Protection'!V$1,FALSE)=#REF!,"",VLOOKUP($A192,'[1]2. Child Protection'!$B$8:$BG$226,'[1]2. Child Protection'!V$1,FALSE)-#REF!)</f>
        <v>#REF!</v>
      </c>
      <c r="M192" s="74" t="e">
        <f>IF(VLOOKUP($A192,'[1]2. Child Protection'!$B$8:$BG$226,'[1]2. Child Protection'!W$1,FALSE)=#REF!,"",VLOOKUP($A192,'[1]2. Child Protection'!$B$8:$BG$226,'[1]2. Child Protection'!W$1,FALSE))</f>
        <v>#REF!</v>
      </c>
      <c r="N192" s="74" t="e">
        <f>IF(VLOOKUP($A192,'[1]2. Child Protection'!$B$8:$BG$226,'[1]2. Child Protection'!X$1,FALSE)=E192,"",VLOOKUP($A192,'[1]2. Child Protection'!$B$8:$BG$226,'[1]2. Child Protection'!X$1,FALSE)-E192)</f>
        <v>#VALUE!</v>
      </c>
      <c r="O192" s="74" t="e">
        <f>IF(VLOOKUP($A192,'[1]2. Child Protection'!$B$8:$BG$226,'[1]2. Child Protection'!Y$1,FALSE)=#REF!,"",VLOOKUP($A192,'[1]2. Child Protection'!$B$8:$BG$226,'[1]2. Child Protection'!Y$1,FALSE))</f>
        <v>#REF!</v>
      </c>
      <c r="P192" s="74" t="e">
        <f>IF(VLOOKUP($A192,'[1]2. Child Protection'!$B$8:$BG$226,'[1]2. Child Protection'!Z$1,FALSE)=F192,"",VLOOKUP($A192,'[1]2. Child Protection'!$B$8:$BG$226,'[1]2. Child Protection'!Z$1,FALSE)-F192)</f>
        <v>#VALUE!</v>
      </c>
      <c r="Q192" s="74" t="str">
        <f>IF(VLOOKUP($A192,'[1]2. Child Protection'!$B$8:$BG$226,'[1]2. Child Protection'!AA$1,FALSE)=G192,"",VLOOKUP($A192,'[1]2. Child Protection'!$B$8:$BG$226,'[1]2. Child Protection'!AA$1,FALSE))</f>
        <v/>
      </c>
      <c r="R192" s="61" t="str">
        <f>IF(VLOOKUP($A192,'[1]2. Child Protection'!$B$8:$BG$226,'[1]2. Child Protection'!AB$1,FALSE)=H192,"",VLOOKUP($A192,'[1]2. Child Protection'!$B$8:$BG$226,'[1]2. Child Protection'!AB$1,FALSE))</f>
        <v>MICS 2019</v>
      </c>
    </row>
    <row r="193" spans="1:18" x14ac:dyDescent="0.3">
      <c r="A193" s="61" t="s">
        <v>275</v>
      </c>
      <c r="B193" s="61" t="s">
        <v>514</v>
      </c>
      <c r="C193" s="74">
        <v>12.37523620042171</v>
      </c>
      <c r="D193" s="61" t="s">
        <v>12</v>
      </c>
      <c r="E193" s="69">
        <v>2021</v>
      </c>
      <c r="F193" s="71" t="s">
        <v>604</v>
      </c>
      <c r="G193" s="72"/>
      <c r="H193" s="73" t="s">
        <v>668</v>
      </c>
      <c r="J193" s="61">
        <f>IF(VLOOKUP($A193,'[1]2. Child Protection'!$B$8:$BG$226,'[1]2. Child Protection'!T$1,FALSE)=C193,"",VLOOKUP($A193,'[1]2. Child Protection'!$B$8:$BG$226,'[1]2. Child Protection'!T$1,FALSE)-C193)</f>
        <v>72.324763799578292</v>
      </c>
      <c r="K193" s="61" t="str">
        <f>IF(VLOOKUP($A193,'[1]2. Child Protection'!$B$8:$BG$226,'[1]2. Child Protection'!U$1,FALSE)=D193,"",VLOOKUP($A193,'[1]2. Child Protection'!$B$8:$BG$226,'[1]2. Child Protection'!U$1,FALSE))</f>
        <v>x</v>
      </c>
      <c r="L193" s="74" t="e">
        <f>IF(VLOOKUP($A193,'[1]2. Child Protection'!$B$8:$BG$226,'[1]2. Child Protection'!V$1,FALSE)=#REF!,"",VLOOKUP($A193,'[1]2. Child Protection'!$B$8:$BG$226,'[1]2. Child Protection'!V$1,FALSE)-#REF!)</f>
        <v>#REF!</v>
      </c>
      <c r="M193" s="74" t="e">
        <f>IF(VLOOKUP($A193,'[1]2. Child Protection'!$B$8:$BG$226,'[1]2. Child Protection'!W$1,FALSE)=#REF!,"",VLOOKUP($A193,'[1]2. Child Protection'!$B$8:$BG$226,'[1]2. Child Protection'!W$1,FALSE))</f>
        <v>#REF!</v>
      </c>
      <c r="N193" s="74">
        <f>IF(VLOOKUP($A193,'[1]2. Child Protection'!$B$8:$BG$226,'[1]2. Child Protection'!X$1,FALSE)=E193,"",VLOOKUP($A193,'[1]2. Child Protection'!$B$8:$BG$226,'[1]2. Child Protection'!X$1,FALSE)-E193)</f>
        <v>-1924.5</v>
      </c>
      <c r="O193" s="74" t="e">
        <f>IF(VLOOKUP($A193,'[1]2. Child Protection'!$B$8:$BG$226,'[1]2. Child Protection'!Y$1,FALSE)=#REF!,"",VLOOKUP($A193,'[1]2. Child Protection'!$B$8:$BG$226,'[1]2. Child Protection'!Y$1,FALSE))</f>
        <v>#REF!</v>
      </c>
      <c r="P193" s="74" t="e">
        <f>IF(VLOOKUP($A193,'[1]2. Child Protection'!$B$8:$BG$226,'[1]2. Child Protection'!Z$1,FALSE)=F193,"",VLOOKUP($A193,'[1]2. Child Protection'!$B$8:$BG$226,'[1]2. Child Protection'!Z$1,FALSE)-F193)</f>
        <v>#VALUE!</v>
      </c>
      <c r="Q193" s="74" t="str">
        <f>IF(VLOOKUP($A193,'[1]2. Child Protection'!$B$8:$BG$226,'[1]2. Child Protection'!AA$1,FALSE)=G193,"",VLOOKUP($A193,'[1]2. Child Protection'!$B$8:$BG$226,'[1]2. Child Protection'!AA$1,FALSE))</f>
        <v>x</v>
      </c>
      <c r="R193" s="61" t="str">
        <f>IF(VLOOKUP($A193,'[1]2. Child Protection'!$B$8:$BG$226,'[1]2. Child Protection'!AB$1,FALSE)=H193,"",VLOOKUP($A193,'[1]2. Child Protection'!$B$8:$BG$226,'[1]2. Child Protection'!AB$1,FALSE))</f>
        <v>MICS 2011</v>
      </c>
    </row>
    <row r="194" spans="1:18" x14ac:dyDescent="0.3">
      <c r="A194" s="61" t="s">
        <v>276</v>
      </c>
      <c r="B194" s="61" t="s">
        <v>515</v>
      </c>
      <c r="C194" s="74">
        <v>52.842464394810968</v>
      </c>
      <c r="D194" s="61" t="s">
        <v>28</v>
      </c>
      <c r="E194" s="69">
        <v>2018</v>
      </c>
      <c r="F194" s="71" t="s">
        <v>669</v>
      </c>
      <c r="G194" s="72" t="s">
        <v>670</v>
      </c>
      <c r="H194" s="73" t="s">
        <v>586</v>
      </c>
      <c r="J194" s="61">
        <f>IF(VLOOKUP($A194,'[1]2. Child Protection'!$B$8:$BG$226,'[1]2. Child Protection'!T$1,FALSE)=C194,"",VLOOKUP($A194,'[1]2. Child Protection'!$B$8:$BG$226,'[1]2. Child Protection'!T$1,FALSE)-C194)</f>
        <v>47.057535605189038</v>
      </c>
      <c r="K194" s="61">
        <f>IF(VLOOKUP($A194,'[1]2. Child Protection'!$B$8:$BG$226,'[1]2. Child Protection'!U$1,FALSE)=D194,"",VLOOKUP($A194,'[1]2. Child Protection'!$B$8:$BG$226,'[1]2. Child Protection'!U$1,FALSE))</f>
        <v>0</v>
      </c>
      <c r="L194" s="74" t="e">
        <f>IF(VLOOKUP($A194,'[1]2. Child Protection'!$B$8:$BG$226,'[1]2. Child Protection'!V$1,FALSE)=#REF!,"",VLOOKUP($A194,'[1]2. Child Protection'!$B$8:$BG$226,'[1]2. Child Protection'!V$1,FALSE)-#REF!)</f>
        <v>#REF!</v>
      </c>
      <c r="M194" s="74" t="e">
        <f>IF(VLOOKUP($A194,'[1]2. Child Protection'!$B$8:$BG$226,'[1]2. Child Protection'!W$1,FALSE)=#REF!,"",VLOOKUP($A194,'[1]2. Child Protection'!$B$8:$BG$226,'[1]2. Child Protection'!W$1,FALSE))</f>
        <v>#REF!</v>
      </c>
      <c r="N194" s="74">
        <f>IF(VLOOKUP($A194,'[1]2. Child Protection'!$B$8:$BG$226,'[1]2. Child Protection'!X$1,FALSE)=E194,"",VLOOKUP($A194,'[1]2. Child Protection'!$B$8:$BG$226,'[1]2. Child Protection'!X$1,FALSE)-E194)</f>
        <v>-1918.1</v>
      </c>
      <c r="O194" s="74" t="e">
        <f>IF(VLOOKUP($A194,'[1]2. Child Protection'!$B$8:$BG$226,'[1]2. Child Protection'!Y$1,FALSE)=#REF!,"",VLOOKUP($A194,'[1]2. Child Protection'!$B$8:$BG$226,'[1]2. Child Protection'!Y$1,FALSE))</f>
        <v>#REF!</v>
      </c>
      <c r="P194" s="74" t="e">
        <f>IF(VLOOKUP($A194,'[1]2. Child Protection'!$B$8:$BG$226,'[1]2. Child Protection'!Z$1,FALSE)=F194,"",VLOOKUP($A194,'[1]2. Child Protection'!$B$8:$BG$226,'[1]2. Child Protection'!Z$1,FALSE)-F194)</f>
        <v>#VALUE!</v>
      </c>
      <c r="Q194" s="74">
        <f>IF(VLOOKUP($A194,'[1]2. Child Protection'!$B$8:$BG$226,'[1]2. Child Protection'!AA$1,FALSE)=G194,"",VLOOKUP($A194,'[1]2. Child Protection'!$B$8:$BG$226,'[1]2. Child Protection'!AA$1,FALSE))</f>
        <v>0</v>
      </c>
      <c r="R194" s="61" t="str">
        <f>IF(VLOOKUP($A194,'[1]2. Child Protection'!$B$8:$BG$226,'[1]2. Child Protection'!AB$1,FALSE)=H194,"",VLOOKUP($A194,'[1]2. Child Protection'!$B$8:$BG$226,'[1]2. Child Protection'!AB$1,FALSE))</f>
        <v>MICS 2018</v>
      </c>
    </row>
    <row r="195" spans="1:18" x14ac:dyDescent="0.3">
      <c r="A195" s="61" t="s">
        <v>694</v>
      </c>
      <c r="B195" s="61" t="s">
        <v>516</v>
      </c>
      <c r="C195" s="96">
        <v>20.506236759029957</v>
      </c>
      <c r="D195" s="61" t="s">
        <v>28</v>
      </c>
      <c r="E195" s="69">
        <v>2021</v>
      </c>
      <c r="F195" s="71" t="s">
        <v>546</v>
      </c>
      <c r="G195" s="72" t="s">
        <v>547</v>
      </c>
      <c r="H195" s="73" t="s">
        <v>671</v>
      </c>
      <c r="J195" s="61" t="e">
        <f>IF(VLOOKUP($A195,'[1]2. Child Protection'!$B$8:$BG$226,'[1]2. Child Protection'!T$1,FALSE)=C195,"",VLOOKUP($A195,'[1]2. Child Protection'!$B$8:$BG$226,'[1]2. Child Protection'!T$1,FALSE)-C195)</f>
        <v>#N/A</v>
      </c>
      <c r="K195" s="61" t="e">
        <f>IF(VLOOKUP($A195,'[1]2. Child Protection'!$B$8:$BG$226,'[1]2. Child Protection'!U$1,FALSE)=D195,"",VLOOKUP($A195,'[1]2. Child Protection'!$B$8:$BG$226,'[1]2. Child Protection'!U$1,FALSE))</f>
        <v>#N/A</v>
      </c>
      <c r="L195" s="74" t="e">
        <f>IF(VLOOKUP($A195,'[1]2. Child Protection'!$B$8:$BG$226,'[1]2. Child Protection'!V$1,FALSE)=#REF!,"",VLOOKUP($A195,'[1]2. Child Protection'!$B$8:$BG$226,'[1]2. Child Protection'!V$1,FALSE)-#REF!)</f>
        <v>#N/A</v>
      </c>
      <c r="M195" s="74" t="e">
        <f>IF(VLOOKUP($A195,'[1]2. Child Protection'!$B$8:$BG$226,'[1]2. Child Protection'!W$1,FALSE)=#REF!,"",VLOOKUP($A195,'[1]2. Child Protection'!$B$8:$BG$226,'[1]2. Child Protection'!W$1,FALSE))</f>
        <v>#N/A</v>
      </c>
      <c r="N195" s="74" t="e">
        <f>IF(VLOOKUP($A195,'[1]2. Child Protection'!$B$8:$BG$226,'[1]2. Child Protection'!X$1,FALSE)=E195,"",VLOOKUP($A195,'[1]2. Child Protection'!$B$8:$BG$226,'[1]2. Child Protection'!X$1,FALSE)-E195)</f>
        <v>#N/A</v>
      </c>
      <c r="O195" s="74" t="e">
        <f>IF(VLOOKUP($A195,'[1]2. Child Protection'!$B$8:$BG$226,'[1]2. Child Protection'!Y$1,FALSE)=#REF!,"",VLOOKUP($A195,'[1]2. Child Protection'!$B$8:$BG$226,'[1]2. Child Protection'!Y$1,FALSE))</f>
        <v>#N/A</v>
      </c>
      <c r="P195" s="74" t="e">
        <f>IF(VLOOKUP($A195,'[1]2. Child Protection'!$B$8:$BG$226,'[1]2. Child Protection'!Z$1,FALSE)=F195,"",VLOOKUP($A195,'[1]2. Child Protection'!$B$8:$BG$226,'[1]2. Child Protection'!Z$1,FALSE)-F195)</f>
        <v>#N/A</v>
      </c>
      <c r="Q195" s="74" t="e">
        <f>IF(VLOOKUP($A195,'[1]2. Child Protection'!$B$8:$BG$226,'[1]2. Child Protection'!AA$1,FALSE)=G195,"",VLOOKUP($A195,'[1]2. Child Protection'!$B$8:$BG$226,'[1]2. Child Protection'!AA$1,FALSE))</f>
        <v>#N/A</v>
      </c>
      <c r="R195" s="61" t="e">
        <f>IF(VLOOKUP($A195,'[1]2. Child Protection'!$B$8:$BG$226,'[1]2. Child Protection'!AB$1,FALSE)=H195,"",VLOOKUP($A195,'[1]2. Child Protection'!$B$8:$BG$226,'[1]2. Child Protection'!AB$1,FALSE))</f>
        <v>#N/A</v>
      </c>
    </row>
    <row r="196" spans="1:18" x14ac:dyDescent="0.3">
      <c r="A196" s="61" t="s">
        <v>278</v>
      </c>
      <c r="B196" s="61" t="s">
        <v>517</v>
      </c>
      <c r="C196" s="74">
        <v>19.413392004918055</v>
      </c>
      <c r="D196" s="61" t="s">
        <v>12</v>
      </c>
      <c r="E196" s="69">
        <v>2017</v>
      </c>
      <c r="F196" s="69" t="s">
        <v>557</v>
      </c>
      <c r="G196" s="72"/>
      <c r="H196" s="73" t="s">
        <v>672</v>
      </c>
      <c r="J196" s="61">
        <f>IF(VLOOKUP($A196,'[1]2. Child Protection'!$B$8:$BG$226,'[1]2. Child Protection'!T$1,FALSE)=C196,"",VLOOKUP($A196,'[1]2. Child Protection'!$B$8:$BG$226,'[1]2. Child Protection'!T$1,FALSE)-C196)</f>
        <v>79.886607995081945</v>
      </c>
      <c r="K196" s="61" t="str">
        <f>IF(VLOOKUP($A196,'[1]2. Child Protection'!$B$8:$BG$226,'[1]2. Child Protection'!U$1,FALSE)=D196,"",VLOOKUP($A196,'[1]2. Child Protection'!$B$8:$BG$226,'[1]2. Child Protection'!U$1,FALSE))</f>
        <v/>
      </c>
      <c r="L196" s="74" t="e">
        <f>IF(VLOOKUP($A196,'[1]2. Child Protection'!$B$8:$BG$226,'[1]2. Child Protection'!V$1,FALSE)=#REF!,"",VLOOKUP($A196,'[1]2. Child Protection'!$B$8:$BG$226,'[1]2. Child Protection'!V$1,FALSE)-#REF!)</f>
        <v>#REF!</v>
      </c>
      <c r="M196" s="74" t="e">
        <f>IF(VLOOKUP($A196,'[1]2. Child Protection'!$B$8:$BG$226,'[1]2. Child Protection'!W$1,FALSE)=#REF!,"",VLOOKUP($A196,'[1]2. Child Protection'!$B$8:$BG$226,'[1]2. Child Protection'!W$1,FALSE))</f>
        <v>#REF!</v>
      </c>
      <c r="N196" s="74">
        <f>IF(VLOOKUP($A196,'[1]2. Child Protection'!$B$8:$BG$226,'[1]2. Child Protection'!X$1,FALSE)=E196,"",VLOOKUP($A196,'[1]2. Child Protection'!$B$8:$BG$226,'[1]2. Child Protection'!X$1,FALSE)-E196)</f>
        <v>-1917.2</v>
      </c>
      <c r="O196" s="74" t="e">
        <f>IF(VLOOKUP($A196,'[1]2. Child Protection'!$B$8:$BG$226,'[1]2. Child Protection'!Y$1,FALSE)=#REF!,"",VLOOKUP($A196,'[1]2. Child Protection'!$B$8:$BG$226,'[1]2. Child Protection'!Y$1,FALSE))</f>
        <v>#REF!</v>
      </c>
      <c r="P196" s="74" t="e">
        <f>IF(VLOOKUP($A196,'[1]2. Child Protection'!$B$8:$BG$226,'[1]2. Child Protection'!Z$1,FALSE)=F196,"",VLOOKUP($A196,'[1]2. Child Protection'!$B$8:$BG$226,'[1]2. Child Protection'!Z$1,FALSE)-F196)</f>
        <v>#VALUE!</v>
      </c>
      <c r="Q196" s="74" t="str">
        <f>IF(VLOOKUP($A196,'[1]2. Child Protection'!$B$8:$BG$226,'[1]2. Child Protection'!AA$1,FALSE)=G196,"",VLOOKUP($A196,'[1]2. Child Protection'!$B$8:$BG$226,'[1]2. Child Protection'!AA$1,FALSE))</f>
        <v/>
      </c>
      <c r="R196" s="61" t="str">
        <f>IF(VLOOKUP($A196,'[1]2. Child Protection'!$B$8:$BG$226,'[1]2. Child Protection'!AB$1,FALSE)=H196,"",VLOOKUP($A196,'[1]2. Child Protection'!$B$8:$BG$226,'[1]2. Child Protection'!AB$1,FALSE))</f>
        <v>MICS 2019</v>
      </c>
    </row>
    <row r="197" spans="1:18" x14ac:dyDescent="0.3">
      <c r="A197" s="61" t="s">
        <v>305</v>
      </c>
      <c r="B197" s="61" t="s">
        <v>518</v>
      </c>
      <c r="C197" s="74">
        <v>0</v>
      </c>
      <c r="D197" s="61" t="s">
        <v>12</v>
      </c>
      <c r="E197" s="71">
        <v>2021</v>
      </c>
      <c r="F197" s="71" t="s">
        <v>554</v>
      </c>
      <c r="G197" s="72"/>
      <c r="H197" s="73" t="s">
        <v>673</v>
      </c>
      <c r="J197" s="61">
        <f>IF(VLOOKUP($A197,'[1]2. Child Protection'!$B$8:$BG$226,'[1]2. Child Protection'!T$1,FALSE)=C197,"",VLOOKUP($A197,'[1]2. Child Protection'!$B$8:$BG$226,'[1]2. Child Protection'!T$1,FALSE)-C197)</f>
        <v>96.5</v>
      </c>
      <c r="K197" s="61" t="str">
        <f>IF(VLOOKUP($A197,'[1]2. Child Protection'!$B$8:$BG$226,'[1]2. Child Protection'!U$1,FALSE)=D197,"",VLOOKUP($A197,'[1]2. Child Protection'!$B$8:$BG$226,'[1]2. Child Protection'!U$1,FALSE))</f>
        <v>p</v>
      </c>
      <c r="L197" s="74" t="e">
        <f>IF(VLOOKUP($A197,'[1]2. Child Protection'!$B$8:$BG$226,'[1]2. Child Protection'!V$1,FALSE)=#REF!,"",VLOOKUP($A197,'[1]2. Child Protection'!$B$8:$BG$226,'[1]2. Child Protection'!V$1,FALSE)-#REF!)</f>
        <v>#REF!</v>
      </c>
      <c r="M197" s="74" t="e">
        <f>IF(VLOOKUP($A197,'[1]2. Child Protection'!$B$8:$BG$226,'[1]2. Child Protection'!W$1,FALSE)=#REF!,"",VLOOKUP($A197,'[1]2. Child Protection'!$B$8:$BG$226,'[1]2. Child Protection'!W$1,FALSE))</f>
        <v>#REF!</v>
      </c>
      <c r="N197" s="74">
        <f>IF(VLOOKUP($A197,'[1]2. Child Protection'!$B$8:$BG$226,'[1]2. Child Protection'!X$1,FALSE)=E197,"",VLOOKUP($A197,'[1]2. Child Protection'!$B$8:$BG$226,'[1]2. Child Protection'!X$1,FALSE)-E197)</f>
        <v>-1921.6</v>
      </c>
      <c r="O197" s="74" t="e">
        <f>IF(VLOOKUP($A197,'[1]2. Child Protection'!$B$8:$BG$226,'[1]2. Child Protection'!Y$1,FALSE)=#REF!,"",VLOOKUP($A197,'[1]2. Child Protection'!$B$8:$BG$226,'[1]2. Child Protection'!Y$1,FALSE))</f>
        <v>#REF!</v>
      </c>
      <c r="P197" s="74" t="e">
        <f>IF(VLOOKUP($A197,'[1]2. Child Protection'!$B$8:$BG$226,'[1]2. Child Protection'!Z$1,FALSE)=F197,"",VLOOKUP($A197,'[1]2. Child Protection'!$B$8:$BG$226,'[1]2. Child Protection'!Z$1,FALSE)-F197)</f>
        <v>#VALUE!</v>
      </c>
      <c r="Q197" s="74" t="str">
        <f>IF(VLOOKUP($A197,'[1]2. Child Protection'!$B$8:$BG$226,'[1]2. Child Protection'!AA$1,FALSE)=G197,"",VLOOKUP($A197,'[1]2. Child Protection'!$B$8:$BG$226,'[1]2. Child Protection'!AA$1,FALSE))</f>
        <v/>
      </c>
      <c r="R197" s="61" t="str">
        <f>IF(VLOOKUP($A197,'[1]2. Child Protection'!$B$8:$BG$226,'[1]2. Child Protection'!AB$1,FALSE)=H197,"",VLOOKUP($A197,'[1]2. Child Protection'!$B$8:$BG$226,'[1]2. Child Protection'!AB$1,FALSE))</f>
        <v>MICS 2019-20</v>
      </c>
    </row>
    <row r="198" spans="1:18" x14ac:dyDescent="0.3">
      <c r="A198" s="61" t="s">
        <v>279</v>
      </c>
      <c r="B198" s="61" t="s">
        <v>519</v>
      </c>
      <c r="C198" s="74" t="s">
        <v>12</v>
      </c>
      <c r="D198" s="61" t="s">
        <v>12</v>
      </c>
      <c r="E198" s="69" t="s">
        <v>12</v>
      </c>
      <c r="F198" s="71" t="s">
        <v>12</v>
      </c>
      <c r="G198" s="72" t="s">
        <v>12</v>
      </c>
      <c r="H198" s="73" t="s">
        <v>12</v>
      </c>
      <c r="J198" s="61" t="e">
        <f>IF(VLOOKUP($A198,'[1]2. Child Protection'!$B$8:$BG$226,'[1]2. Child Protection'!T$1,FALSE)=C198,"",VLOOKUP($A198,'[1]2. Child Protection'!$B$8:$BG$226,'[1]2. Child Protection'!T$1,FALSE)-C198)</f>
        <v>#VALUE!</v>
      </c>
      <c r="K198" s="61" t="str">
        <f>IF(VLOOKUP($A198,'[1]2. Child Protection'!$B$8:$BG$226,'[1]2. Child Protection'!U$1,FALSE)=D198,"",VLOOKUP($A198,'[1]2. Child Protection'!$B$8:$BG$226,'[1]2. Child Protection'!U$1,FALSE))</f>
        <v/>
      </c>
      <c r="L198" s="74" t="e">
        <f>IF(VLOOKUP($A198,'[1]2. Child Protection'!$B$8:$BG$226,'[1]2. Child Protection'!V$1,FALSE)=#REF!,"",VLOOKUP($A198,'[1]2. Child Protection'!$B$8:$BG$226,'[1]2. Child Protection'!V$1,FALSE)-#REF!)</f>
        <v>#REF!</v>
      </c>
      <c r="M198" s="74" t="e">
        <f>IF(VLOOKUP($A198,'[1]2. Child Protection'!$B$8:$BG$226,'[1]2. Child Protection'!W$1,FALSE)=#REF!,"",VLOOKUP($A198,'[1]2. Child Protection'!$B$8:$BG$226,'[1]2. Child Protection'!W$1,FALSE))</f>
        <v>#REF!</v>
      </c>
      <c r="N198" s="74" t="e">
        <f>IF(VLOOKUP($A198,'[1]2. Child Protection'!$B$8:$BG$226,'[1]2. Child Protection'!X$1,FALSE)=E198,"",VLOOKUP($A198,'[1]2. Child Protection'!$B$8:$BG$226,'[1]2. Child Protection'!X$1,FALSE)-E198)</f>
        <v>#VALUE!</v>
      </c>
      <c r="O198" s="74" t="e">
        <f>IF(VLOOKUP($A198,'[1]2. Child Protection'!$B$8:$BG$226,'[1]2. Child Protection'!Y$1,FALSE)=#REF!,"",VLOOKUP($A198,'[1]2. Child Protection'!$B$8:$BG$226,'[1]2. Child Protection'!Y$1,FALSE))</f>
        <v>#REF!</v>
      </c>
      <c r="P198" s="74" t="e">
        <f>IF(VLOOKUP($A198,'[1]2. Child Protection'!$B$8:$BG$226,'[1]2. Child Protection'!Z$1,FALSE)=F198,"",VLOOKUP($A198,'[1]2. Child Protection'!$B$8:$BG$226,'[1]2. Child Protection'!Z$1,FALSE)-F198)</f>
        <v>#VALUE!</v>
      </c>
      <c r="Q198" s="74" t="str">
        <f>IF(VLOOKUP($A198,'[1]2. Child Protection'!$B$8:$BG$226,'[1]2. Child Protection'!AA$1,FALSE)=G198,"",VLOOKUP($A198,'[1]2. Child Protection'!$B$8:$BG$226,'[1]2. Child Protection'!AA$1,FALSE))</f>
        <v/>
      </c>
      <c r="R198" s="61" t="str">
        <f>IF(VLOOKUP($A198,'[1]2. Child Protection'!$B$8:$BG$226,'[1]2. Child Protection'!AB$1,FALSE)=H198,"",VLOOKUP($A198,'[1]2. Child Protection'!$B$8:$BG$226,'[1]2. Child Protection'!AB$1,FALSE))</f>
        <v>MICS 2019-20</v>
      </c>
    </row>
    <row r="199" spans="1:18" x14ac:dyDescent="0.3">
      <c r="A199" s="61" t="s">
        <v>281</v>
      </c>
      <c r="B199" s="61" t="s">
        <v>520</v>
      </c>
      <c r="C199" s="74">
        <v>20.524101840155986</v>
      </c>
      <c r="D199" s="61" t="s">
        <v>12</v>
      </c>
      <c r="E199" s="69">
        <v>2018</v>
      </c>
      <c r="F199" s="71" t="s">
        <v>553</v>
      </c>
      <c r="G199" s="72"/>
      <c r="H199" s="73" t="s">
        <v>674</v>
      </c>
      <c r="J199" s="61">
        <f>IF(VLOOKUP($A199,'[1]2. Child Protection'!$B$8:$BG$226,'[1]2. Child Protection'!T$1,FALSE)=C199,"",VLOOKUP($A199,'[1]2. Child Protection'!$B$8:$BG$226,'[1]2. Child Protection'!T$1,FALSE)-C199)</f>
        <v>4.9758981598440144</v>
      </c>
      <c r="K199" s="61" t="str">
        <f>IF(VLOOKUP($A199,'[1]2. Child Protection'!$B$8:$BG$226,'[1]2. Child Protection'!U$1,FALSE)=D199,"",VLOOKUP($A199,'[1]2. Child Protection'!$B$8:$BG$226,'[1]2. Child Protection'!U$1,FALSE))</f>
        <v/>
      </c>
      <c r="L199" s="74" t="e">
        <f>IF(VLOOKUP($A199,'[1]2. Child Protection'!$B$8:$BG$226,'[1]2. Child Protection'!V$1,FALSE)=#REF!,"",VLOOKUP($A199,'[1]2. Child Protection'!$B$8:$BG$226,'[1]2. Child Protection'!V$1,FALSE)-#REF!)</f>
        <v>#REF!</v>
      </c>
      <c r="M199" s="74" t="e">
        <f>IF(VLOOKUP($A199,'[1]2. Child Protection'!$B$8:$BG$226,'[1]2. Child Protection'!W$1,FALSE)=#REF!,"",VLOOKUP($A199,'[1]2. Child Protection'!$B$8:$BG$226,'[1]2. Child Protection'!W$1,FALSE))</f>
        <v>#REF!</v>
      </c>
      <c r="N199" s="74">
        <f>IF(VLOOKUP($A199,'[1]2. Child Protection'!$B$8:$BG$226,'[1]2. Child Protection'!X$1,FALSE)=E199,"",VLOOKUP($A199,'[1]2. Child Protection'!$B$8:$BG$226,'[1]2. Child Protection'!X$1,FALSE)-E199)</f>
        <v>-1985.8</v>
      </c>
      <c r="O199" s="74" t="e">
        <f>IF(VLOOKUP($A199,'[1]2. Child Protection'!$B$8:$BG$226,'[1]2. Child Protection'!Y$1,FALSE)=#REF!,"",VLOOKUP($A199,'[1]2. Child Protection'!$B$8:$BG$226,'[1]2. Child Protection'!Y$1,FALSE))</f>
        <v>#REF!</v>
      </c>
      <c r="P199" s="74" t="e">
        <f>IF(VLOOKUP($A199,'[1]2. Child Protection'!$B$8:$BG$226,'[1]2. Child Protection'!Z$1,FALSE)=F199,"",VLOOKUP($A199,'[1]2. Child Protection'!$B$8:$BG$226,'[1]2. Child Protection'!Z$1,FALSE)-F199)</f>
        <v>#VALUE!</v>
      </c>
      <c r="Q199" s="74" t="str">
        <f>IF(VLOOKUP($A199,'[1]2. Child Protection'!$B$8:$BG$226,'[1]2. Child Protection'!AA$1,FALSE)=G199,"",VLOOKUP($A199,'[1]2. Child Protection'!$B$8:$BG$226,'[1]2. Child Protection'!AA$1,FALSE))</f>
        <v/>
      </c>
      <c r="R199" s="61" t="str">
        <f>IF(VLOOKUP($A199,'[1]2. Child Protection'!$B$8:$BG$226,'[1]2. Child Protection'!AB$1,FALSE)=H199,"",VLOOKUP($A199,'[1]2. Child Protection'!$B$8:$BG$226,'[1]2. Child Protection'!AB$1,FALSE))</f>
        <v>DHS 2016</v>
      </c>
    </row>
    <row r="200" spans="1:18" x14ac:dyDescent="0.3">
      <c r="A200" s="61" t="s">
        <v>282</v>
      </c>
      <c r="B200" s="61" t="s">
        <v>521</v>
      </c>
      <c r="C200" s="74">
        <v>15.675631836905643</v>
      </c>
      <c r="D200" s="61" t="s">
        <v>12</v>
      </c>
      <c r="E200" s="69">
        <v>2020</v>
      </c>
      <c r="F200" s="71" t="s">
        <v>549</v>
      </c>
      <c r="G200" s="72"/>
      <c r="H200" s="73" t="s">
        <v>675</v>
      </c>
      <c r="J200" s="61">
        <f>IF(VLOOKUP($A200,'[1]2. Child Protection'!$B$8:$BG$226,'[1]2. Child Protection'!T$1,FALSE)=C200,"",VLOOKUP($A200,'[1]2. Child Protection'!$B$8:$BG$226,'[1]2. Child Protection'!T$1,FALSE)-C200)</f>
        <v>83.12436816309436</v>
      </c>
      <c r="K200" s="61" t="str">
        <f>IF(VLOOKUP($A200,'[1]2. Child Protection'!$B$8:$BG$226,'[1]2. Child Protection'!U$1,FALSE)=D200,"",VLOOKUP($A200,'[1]2. Child Protection'!$B$8:$BG$226,'[1]2. Child Protection'!U$1,FALSE))</f>
        <v/>
      </c>
      <c r="L200" s="74" t="e">
        <f>IF(VLOOKUP($A200,'[1]2. Child Protection'!$B$8:$BG$226,'[1]2. Child Protection'!V$1,FALSE)=#REF!,"",VLOOKUP($A200,'[1]2. Child Protection'!$B$8:$BG$226,'[1]2. Child Protection'!V$1,FALSE)-#REF!)</f>
        <v>#REF!</v>
      </c>
      <c r="M200" s="74" t="e">
        <f>IF(VLOOKUP($A200,'[1]2. Child Protection'!$B$8:$BG$226,'[1]2. Child Protection'!W$1,FALSE)=#REF!,"",VLOOKUP($A200,'[1]2. Child Protection'!$B$8:$BG$226,'[1]2. Child Protection'!W$1,FALSE))</f>
        <v>#REF!</v>
      </c>
      <c r="N200" s="74">
        <f>IF(VLOOKUP($A200,'[1]2. Child Protection'!$B$8:$BG$226,'[1]2. Child Protection'!X$1,FALSE)=E200,"",VLOOKUP($A200,'[1]2. Child Protection'!$B$8:$BG$226,'[1]2. Child Protection'!X$1,FALSE)-E200)</f>
        <v>-1920.1</v>
      </c>
      <c r="O200" s="74" t="e">
        <f>IF(VLOOKUP($A200,'[1]2. Child Protection'!$B$8:$BG$226,'[1]2. Child Protection'!Y$1,FALSE)=#REF!,"",VLOOKUP($A200,'[1]2. Child Protection'!$B$8:$BG$226,'[1]2. Child Protection'!Y$1,FALSE))</f>
        <v>#REF!</v>
      </c>
      <c r="P200" s="74" t="e">
        <f>IF(VLOOKUP($A200,'[1]2. Child Protection'!$B$8:$BG$226,'[1]2. Child Protection'!Z$1,FALSE)=F200,"",VLOOKUP($A200,'[1]2. Child Protection'!$B$8:$BG$226,'[1]2. Child Protection'!Z$1,FALSE)-F200)</f>
        <v>#VALUE!</v>
      </c>
      <c r="Q200" s="74" t="str">
        <f>IF(VLOOKUP($A200,'[1]2. Child Protection'!$B$8:$BG$226,'[1]2. Child Protection'!AA$1,FALSE)=G200,"",VLOOKUP($A200,'[1]2. Child Protection'!$B$8:$BG$226,'[1]2. Child Protection'!AA$1,FALSE))</f>
        <v/>
      </c>
      <c r="R200" s="61" t="str">
        <f>IF(VLOOKUP($A200,'[1]2. Child Protection'!$B$8:$BG$226,'[1]2. Child Protection'!AB$1,FALSE)=H200,"",VLOOKUP($A200,'[1]2. Child Protection'!$B$8:$BG$226,'[1]2. Child Protection'!AB$1,FALSE))</f>
        <v>MICS 2012</v>
      </c>
    </row>
    <row r="201" spans="1:18" x14ac:dyDescent="0.3">
      <c r="A201" s="61" t="s">
        <v>284</v>
      </c>
      <c r="B201" s="61" t="s">
        <v>522</v>
      </c>
      <c r="C201" s="96">
        <v>25.132963531816046</v>
      </c>
      <c r="D201" s="61" t="s">
        <v>12</v>
      </c>
      <c r="E201" s="69">
        <v>2014</v>
      </c>
      <c r="F201" s="69" t="s">
        <v>604</v>
      </c>
      <c r="G201" s="70"/>
      <c r="H201" s="73" t="s">
        <v>552</v>
      </c>
      <c r="J201" s="61" t="e">
        <f>IF(VLOOKUP($A201,'[1]2. Child Protection'!$B$8:$BG$226,'[1]2. Child Protection'!T$1,FALSE)=C201,"",VLOOKUP($A201,'[1]2. Child Protection'!$B$8:$BG$226,'[1]2. Child Protection'!T$1,FALSE)-C201)</f>
        <v>#VALUE!</v>
      </c>
      <c r="K201" s="61" t="str">
        <f>IF(VLOOKUP($A201,'[1]2. Child Protection'!$B$8:$BG$226,'[1]2. Child Protection'!U$1,FALSE)=D201,"",VLOOKUP($A201,'[1]2. Child Protection'!$B$8:$BG$226,'[1]2. Child Protection'!U$1,FALSE))</f>
        <v/>
      </c>
      <c r="L201" s="74" t="e">
        <f>IF(VLOOKUP($A201,'[1]2. Child Protection'!$B$8:$BG$226,'[1]2. Child Protection'!V$1,FALSE)=#REF!,"",VLOOKUP($A201,'[1]2. Child Protection'!$B$8:$BG$226,'[1]2. Child Protection'!V$1,FALSE)-#REF!)</f>
        <v>#REF!</v>
      </c>
      <c r="M201" s="74" t="e">
        <f>IF(VLOOKUP($A201,'[1]2. Child Protection'!$B$8:$BG$226,'[1]2. Child Protection'!W$1,FALSE)=#REF!,"",VLOOKUP($A201,'[1]2. Child Protection'!$B$8:$BG$226,'[1]2. Child Protection'!W$1,FALSE))</f>
        <v>#REF!</v>
      </c>
      <c r="N201" s="74">
        <f>IF(VLOOKUP($A201,'[1]2. Child Protection'!$B$8:$BG$226,'[1]2. Child Protection'!X$1,FALSE)=E201,"",VLOOKUP($A201,'[1]2. Child Protection'!$B$8:$BG$226,'[1]2. Child Protection'!X$1,FALSE)-E201)</f>
        <v>-1914</v>
      </c>
      <c r="O201" s="74" t="e">
        <f>IF(VLOOKUP($A201,'[1]2. Child Protection'!$B$8:$BG$226,'[1]2. Child Protection'!Y$1,FALSE)=#REF!,"",VLOOKUP($A201,'[1]2. Child Protection'!$B$8:$BG$226,'[1]2. Child Protection'!Y$1,FALSE))</f>
        <v>#REF!</v>
      </c>
      <c r="P201" s="74" t="e">
        <f>IF(VLOOKUP($A201,'[1]2. Child Protection'!$B$8:$BG$226,'[1]2. Child Protection'!Z$1,FALSE)=F201,"",VLOOKUP($A201,'[1]2. Child Protection'!$B$8:$BG$226,'[1]2. Child Protection'!Z$1,FALSE)-F201)</f>
        <v>#VALUE!</v>
      </c>
      <c r="Q201" s="74" t="str">
        <f>IF(VLOOKUP($A201,'[1]2. Child Protection'!$B$8:$BG$226,'[1]2. Child Protection'!AA$1,FALSE)=G201,"",VLOOKUP($A201,'[1]2. Child Protection'!$B$8:$BG$226,'[1]2. Child Protection'!AA$1,FALSE))</f>
        <v>y</v>
      </c>
      <c r="R201" s="61" t="str">
        <f>IF(VLOOKUP($A201,'[1]2. Child Protection'!$B$8:$BG$226,'[1]2. Child Protection'!AB$1,FALSE)=H201,"",VLOOKUP($A201,'[1]2. Child Protection'!$B$8:$BG$226,'[1]2. Child Protection'!AB$1,FALSE))</f>
        <v>Ministry of Health and Prevention 2018</v>
      </c>
    </row>
    <row r="202" spans="1:18" x14ac:dyDescent="0.3">
      <c r="A202" s="61" t="s">
        <v>286</v>
      </c>
      <c r="B202" s="61" t="s">
        <v>523</v>
      </c>
      <c r="C202" s="96">
        <v>16.956083912567092</v>
      </c>
      <c r="D202" s="61" t="s">
        <v>12</v>
      </c>
      <c r="E202" s="69">
        <v>2017</v>
      </c>
      <c r="F202" s="69" t="s">
        <v>554</v>
      </c>
      <c r="G202" s="70"/>
      <c r="H202" s="73" t="s">
        <v>562</v>
      </c>
      <c r="J202" s="61" t="e">
        <f>IF(VLOOKUP($A202,'[1]2. Child Protection'!$B$8:$BG$226,'[1]2. Child Protection'!T$1,FALSE)=C202,"",VLOOKUP($A202,'[1]2. Child Protection'!$B$8:$BG$226,'[1]2. Child Protection'!T$1,FALSE)-C202)</f>
        <v>#VALUE!</v>
      </c>
      <c r="K202" s="61" t="str">
        <f>IF(VLOOKUP($A202,'[1]2. Child Protection'!$B$8:$BG$226,'[1]2. Child Protection'!U$1,FALSE)=D202,"",VLOOKUP($A202,'[1]2. Child Protection'!$B$8:$BG$226,'[1]2. Child Protection'!U$1,FALSE))</f>
        <v/>
      </c>
      <c r="L202" s="74" t="e">
        <f>IF(VLOOKUP($A202,'[1]2. Child Protection'!$B$8:$BG$226,'[1]2. Child Protection'!V$1,FALSE)=#REF!,"",VLOOKUP($A202,'[1]2. Child Protection'!$B$8:$BG$226,'[1]2. Child Protection'!V$1,FALSE)-#REF!)</f>
        <v>#REF!</v>
      </c>
      <c r="M202" s="74" t="e">
        <f>IF(VLOOKUP($A202,'[1]2. Child Protection'!$B$8:$BG$226,'[1]2. Child Protection'!W$1,FALSE)=#REF!,"",VLOOKUP($A202,'[1]2. Child Protection'!$B$8:$BG$226,'[1]2. Child Protection'!W$1,FALSE))</f>
        <v>#REF!</v>
      </c>
      <c r="N202" s="74">
        <f>IF(VLOOKUP($A202,'[1]2. Child Protection'!$B$8:$BG$226,'[1]2. Child Protection'!X$1,FALSE)=E202,"",VLOOKUP($A202,'[1]2. Child Protection'!$B$8:$BG$226,'[1]2. Child Protection'!X$1,FALSE)-E202)</f>
        <v>-1917</v>
      </c>
      <c r="O202" s="74" t="e">
        <f>IF(VLOOKUP($A202,'[1]2. Child Protection'!$B$8:$BG$226,'[1]2. Child Protection'!Y$1,FALSE)=#REF!,"",VLOOKUP($A202,'[1]2. Child Protection'!$B$8:$BG$226,'[1]2. Child Protection'!Y$1,FALSE))</f>
        <v>#REF!</v>
      </c>
      <c r="P202" s="74" t="e">
        <f>IF(VLOOKUP($A202,'[1]2. Child Protection'!$B$8:$BG$226,'[1]2. Child Protection'!Z$1,FALSE)=F202,"",VLOOKUP($A202,'[1]2. Child Protection'!$B$8:$BG$226,'[1]2. Child Protection'!Z$1,FALSE)-F202)</f>
        <v>#VALUE!</v>
      </c>
      <c r="Q202" s="74" t="str">
        <f>IF(VLOOKUP($A202,'[1]2. Child Protection'!$B$8:$BG$226,'[1]2. Child Protection'!AA$1,FALSE)=G202,"",VLOOKUP($A202,'[1]2. Child Protection'!$B$8:$BG$226,'[1]2. Child Protection'!AA$1,FALSE))</f>
        <v>v</v>
      </c>
      <c r="R202" s="61" t="str">
        <f>IF(VLOOKUP($A202,'[1]2. Child Protection'!$B$8:$BG$226,'[1]2. Child Protection'!AB$1,FALSE)=H202,"",VLOOKUP($A202,'[1]2. Child Protection'!$B$8:$BG$226,'[1]2. Child Protection'!AB$1,FALSE))</f>
        <v>UNSD Population and Vital Statistics Report, January 2021, latest update on 4 Jan 2022</v>
      </c>
    </row>
    <row r="203" spans="1:18" x14ac:dyDescent="0.3">
      <c r="A203" s="61" t="s">
        <v>287</v>
      </c>
      <c r="B203" s="61" t="s">
        <v>509</v>
      </c>
      <c r="C203" s="74" t="s">
        <v>12</v>
      </c>
      <c r="D203" s="61" t="s">
        <v>12</v>
      </c>
      <c r="E203" s="69" t="s">
        <v>12</v>
      </c>
      <c r="F203" s="71" t="s">
        <v>12</v>
      </c>
      <c r="G203" s="72" t="s">
        <v>12</v>
      </c>
      <c r="H203" s="73" t="s">
        <v>12</v>
      </c>
      <c r="J203" s="61" t="e">
        <f>IF(VLOOKUP($A203,'[1]2. Child Protection'!$B$8:$BG$226,'[1]2. Child Protection'!T$1,FALSE)=C203,"",VLOOKUP($A203,'[1]2. Child Protection'!$B$8:$BG$226,'[1]2. Child Protection'!T$1,FALSE)-C203)</f>
        <v>#VALUE!</v>
      </c>
      <c r="K203" s="61" t="str">
        <f>IF(VLOOKUP($A203,'[1]2. Child Protection'!$B$8:$BG$226,'[1]2. Child Protection'!U$1,FALSE)=D203,"",VLOOKUP($A203,'[1]2. Child Protection'!$B$8:$BG$226,'[1]2. Child Protection'!U$1,FALSE))</f>
        <v/>
      </c>
      <c r="L203" s="74" t="e">
        <f>IF(VLOOKUP($A203,'[1]2. Child Protection'!$B$8:$BG$226,'[1]2. Child Protection'!V$1,FALSE)=#REF!,"",VLOOKUP($A203,'[1]2. Child Protection'!$B$8:$BG$226,'[1]2. Child Protection'!V$1,FALSE)-#REF!)</f>
        <v>#REF!</v>
      </c>
      <c r="M203" s="74" t="e">
        <f>IF(VLOOKUP($A203,'[1]2. Child Protection'!$B$8:$BG$226,'[1]2. Child Protection'!W$1,FALSE)=#REF!,"",VLOOKUP($A203,'[1]2. Child Protection'!$B$8:$BG$226,'[1]2. Child Protection'!W$1,FALSE))</f>
        <v>#REF!</v>
      </c>
      <c r="N203" s="74" t="e">
        <f>IF(VLOOKUP($A203,'[1]2. Child Protection'!$B$8:$BG$226,'[1]2. Child Protection'!X$1,FALSE)=E203,"",VLOOKUP($A203,'[1]2. Child Protection'!$B$8:$BG$226,'[1]2. Child Protection'!X$1,FALSE)-E203)</f>
        <v>#VALUE!</v>
      </c>
      <c r="O203" s="74" t="e">
        <f>IF(VLOOKUP($A203,'[1]2. Child Protection'!$B$8:$BG$226,'[1]2. Child Protection'!Y$1,FALSE)=#REF!,"",VLOOKUP($A203,'[1]2. Child Protection'!$B$8:$BG$226,'[1]2. Child Protection'!Y$1,FALSE))</f>
        <v>#REF!</v>
      </c>
      <c r="P203" s="74" t="e">
        <f>IF(VLOOKUP($A203,'[1]2. Child Protection'!$B$8:$BG$226,'[1]2. Child Protection'!Z$1,FALSE)=F203,"",VLOOKUP($A203,'[1]2. Child Protection'!$B$8:$BG$226,'[1]2. Child Protection'!Z$1,FALSE)-F203)</f>
        <v>#VALUE!</v>
      </c>
      <c r="Q203" s="74" t="str">
        <f>IF(VLOOKUP($A203,'[1]2. Child Protection'!$B$8:$BG$226,'[1]2. Child Protection'!AA$1,FALSE)=G203,"",VLOOKUP($A203,'[1]2. Child Protection'!$B$8:$BG$226,'[1]2. Child Protection'!AA$1,FALSE))</f>
        <v/>
      </c>
      <c r="R203" s="61" t="str">
        <f>IF(VLOOKUP($A203,'[1]2. Child Protection'!$B$8:$BG$226,'[1]2. Child Protection'!AB$1,FALSE)=H203,"",VLOOKUP($A203,'[1]2. Child Protection'!$B$8:$BG$226,'[1]2. Child Protection'!AB$1,FALSE))</f>
        <v>DHS 2015-16</v>
      </c>
    </row>
    <row r="204" spans="1:18" x14ac:dyDescent="0.3">
      <c r="A204" s="61" t="s">
        <v>308</v>
      </c>
      <c r="B204" s="61" t="s">
        <v>524</v>
      </c>
      <c r="C204" s="96">
        <v>144.44346745428922</v>
      </c>
      <c r="D204" s="61" t="s">
        <v>12</v>
      </c>
      <c r="E204" s="69">
        <v>2019</v>
      </c>
      <c r="F204" s="69" t="s">
        <v>551</v>
      </c>
      <c r="G204" s="70"/>
      <c r="H204" s="73" t="s">
        <v>676</v>
      </c>
      <c r="J204" s="61" t="e">
        <f>IF(VLOOKUP($A204,'[1]2. Child Protection'!$B$8:$BG$226,'[1]2. Child Protection'!T$1,FALSE)=C204,"",VLOOKUP($A204,'[1]2. Child Protection'!$B$8:$BG$226,'[1]2. Child Protection'!T$1,FALSE)-C204)</f>
        <v>#VALUE!</v>
      </c>
      <c r="K204" s="61" t="str">
        <f>IF(VLOOKUP($A204,'[1]2. Child Protection'!$B$8:$BG$226,'[1]2. Child Protection'!U$1,FALSE)=D204,"",VLOOKUP($A204,'[1]2. Child Protection'!$B$8:$BG$226,'[1]2. Child Protection'!U$1,FALSE))</f>
        <v/>
      </c>
      <c r="L204" s="74" t="e">
        <f>IF(VLOOKUP($A204,'[1]2. Child Protection'!$B$8:$BG$226,'[1]2. Child Protection'!V$1,FALSE)=#REF!,"",VLOOKUP($A204,'[1]2. Child Protection'!$B$8:$BG$226,'[1]2. Child Protection'!V$1,FALSE)-#REF!)</f>
        <v>#REF!</v>
      </c>
      <c r="M204" s="74" t="e">
        <f>IF(VLOOKUP($A204,'[1]2. Child Protection'!$B$8:$BG$226,'[1]2. Child Protection'!W$1,FALSE)=#REF!,"",VLOOKUP($A204,'[1]2. Child Protection'!$B$8:$BG$226,'[1]2. Child Protection'!W$1,FALSE))</f>
        <v>#REF!</v>
      </c>
      <c r="N204" s="74">
        <f>IF(VLOOKUP($A204,'[1]2. Child Protection'!$B$8:$BG$226,'[1]2. Child Protection'!X$1,FALSE)=E204,"",VLOOKUP($A204,'[1]2. Child Protection'!$B$8:$BG$226,'[1]2. Child Protection'!X$1,FALSE)-E204)</f>
        <v>-1919</v>
      </c>
      <c r="O204" s="74" t="e">
        <f>IF(VLOOKUP($A204,'[1]2. Child Protection'!$B$8:$BG$226,'[1]2. Child Protection'!Y$1,FALSE)=#REF!,"",VLOOKUP($A204,'[1]2. Child Protection'!$B$8:$BG$226,'[1]2. Child Protection'!Y$1,FALSE))</f>
        <v>#REF!</v>
      </c>
      <c r="P204" s="74" t="e">
        <f>IF(VLOOKUP($A204,'[1]2. Child Protection'!$B$8:$BG$226,'[1]2. Child Protection'!Z$1,FALSE)=F204,"",VLOOKUP($A204,'[1]2. Child Protection'!$B$8:$BG$226,'[1]2. Child Protection'!Z$1,FALSE)-F204)</f>
        <v>#VALUE!</v>
      </c>
      <c r="Q204" s="74" t="str">
        <f>IF(VLOOKUP($A204,'[1]2. Child Protection'!$B$8:$BG$226,'[1]2. Child Protection'!AA$1,FALSE)=G204,"",VLOOKUP($A204,'[1]2. Child Protection'!$B$8:$BG$226,'[1]2. Child Protection'!AA$1,FALSE))</f>
        <v>v</v>
      </c>
      <c r="R204" s="61" t="str">
        <f>IF(VLOOKUP($A204,'[1]2. Child Protection'!$B$8:$BG$226,'[1]2. Child Protection'!AB$1,FALSE)=H204,"",VLOOKUP($A204,'[1]2. Child Protection'!$B$8:$BG$226,'[1]2. Child Protection'!AB$1,FALSE))</f>
        <v>UNSD Population and Vital Statistics Report, January 2021, latest update on 4 Jan 2022</v>
      </c>
    </row>
    <row r="205" spans="1:18" x14ac:dyDescent="0.3">
      <c r="A205" s="61" t="s">
        <v>288</v>
      </c>
      <c r="B205" s="61" t="s">
        <v>525</v>
      </c>
      <c r="C205" s="74">
        <v>94.984565008186152</v>
      </c>
      <c r="D205" s="61" t="s">
        <v>12</v>
      </c>
      <c r="E205" s="69">
        <v>2020</v>
      </c>
      <c r="F205" s="71" t="s">
        <v>551</v>
      </c>
      <c r="G205" s="72"/>
      <c r="H205" s="73" t="s">
        <v>677</v>
      </c>
      <c r="J205" s="61">
        <f>IF(VLOOKUP($A205,'[1]2. Child Protection'!$B$8:$BG$226,'[1]2. Child Protection'!T$1,FALSE)=C205,"",VLOOKUP($A205,'[1]2. Child Protection'!$B$8:$BG$226,'[1]2. Child Protection'!T$1,FALSE)-C205)</f>
        <v>4.2154349918138507</v>
      </c>
      <c r="K205" s="61" t="str">
        <f>IF(VLOOKUP($A205,'[1]2. Child Protection'!$B$8:$BG$226,'[1]2. Child Protection'!U$1,FALSE)=D205,"",VLOOKUP($A205,'[1]2. Child Protection'!$B$8:$BG$226,'[1]2. Child Protection'!U$1,FALSE))</f>
        <v/>
      </c>
      <c r="L205" s="74" t="e">
        <f>IF(VLOOKUP($A205,'[1]2. Child Protection'!$B$8:$BG$226,'[1]2. Child Protection'!V$1,FALSE)=#REF!,"",VLOOKUP($A205,'[1]2. Child Protection'!$B$8:$BG$226,'[1]2. Child Protection'!V$1,FALSE)-#REF!)</f>
        <v>#REF!</v>
      </c>
      <c r="M205" s="74" t="e">
        <f>IF(VLOOKUP($A205,'[1]2. Child Protection'!$B$8:$BG$226,'[1]2. Child Protection'!W$1,FALSE)=#REF!,"",VLOOKUP($A205,'[1]2. Child Protection'!$B$8:$BG$226,'[1]2. Child Protection'!W$1,FALSE))</f>
        <v>#REF!</v>
      </c>
      <c r="N205" s="74">
        <f>IF(VLOOKUP($A205,'[1]2. Child Protection'!$B$8:$BG$226,'[1]2. Child Protection'!X$1,FALSE)=E205,"",VLOOKUP($A205,'[1]2. Child Protection'!$B$8:$BG$226,'[1]2. Child Protection'!X$1,FALSE)-E205)</f>
        <v>-1920.1</v>
      </c>
      <c r="O205" s="74" t="e">
        <f>IF(VLOOKUP($A205,'[1]2. Child Protection'!$B$8:$BG$226,'[1]2. Child Protection'!Y$1,FALSE)=#REF!,"",VLOOKUP($A205,'[1]2. Child Protection'!$B$8:$BG$226,'[1]2. Child Protection'!Y$1,FALSE))</f>
        <v>#REF!</v>
      </c>
      <c r="P205" s="74" t="e">
        <f>IF(VLOOKUP($A205,'[1]2. Child Protection'!$B$8:$BG$226,'[1]2. Child Protection'!Z$1,FALSE)=F205,"",VLOOKUP($A205,'[1]2. Child Protection'!$B$8:$BG$226,'[1]2. Child Protection'!Z$1,FALSE)-F205)</f>
        <v>#VALUE!</v>
      </c>
      <c r="Q205" s="74" t="str">
        <f>IF(VLOOKUP($A205,'[1]2. Child Protection'!$B$8:$BG$226,'[1]2. Child Protection'!AA$1,FALSE)=G205,"",VLOOKUP($A205,'[1]2. Child Protection'!$B$8:$BG$226,'[1]2. Child Protection'!AA$1,FALSE))</f>
        <v/>
      </c>
      <c r="R205" s="61" t="str">
        <f>IF(VLOOKUP($A205,'[1]2. Child Protection'!$B$8:$BG$226,'[1]2. Child Protection'!AB$1,FALSE)=H205,"",VLOOKUP($A205,'[1]2. Child Protection'!$B$8:$BG$226,'[1]2. Child Protection'!AB$1,FALSE))</f>
        <v>MICS 2013</v>
      </c>
    </row>
    <row r="206" spans="1:18" x14ac:dyDescent="0.3">
      <c r="A206" s="61" t="s">
        <v>289</v>
      </c>
      <c r="B206" s="61" t="s">
        <v>526</v>
      </c>
      <c r="C206" s="74" t="s">
        <v>12</v>
      </c>
      <c r="D206" s="61" t="s">
        <v>12</v>
      </c>
      <c r="E206" s="69" t="s">
        <v>12</v>
      </c>
      <c r="F206" s="71" t="s">
        <v>12</v>
      </c>
      <c r="G206" s="72" t="s">
        <v>12</v>
      </c>
      <c r="H206" s="73" t="s">
        <v>12</v>
      </c>
      <c r="J206" s="61" t="e">
        <f>IF(VLOOKUP($A206,'[1]2. Child Protection'!$B$8:$BG$226,'[1]2. Child Protection'!T$1,FALSE)=C206,"",VLOOKUP($A206,'[1]2. Child Protection'!$B$8:$BG$226,'[1]2. Child Protection'!T$1,FALSE)-C206)</f>
        <v>#VALUE!</v>
      </c>
      <c r="K206" s="61" t="str">
        <f>IF(VLOOKUP($A206,'[1]2. Child Protection'!$B$8:$BG$226,'[1]2. Child Protection'!U$1,FALSE)=D206,"",VLOOKUP($A206,'[1]2. Child Protection'!$B$8:$BG$226,'[1]2. Child Protection'!U$1,FALSE))</f>
        <v>x</v>
      </c>
      <c r="L206" s="74" t="e">
        <f>IF(VLOOKUP($A206,'[1]2. Child Protection'!$B$8:$BG$226,'[1]2. Child Protection'!V$1,FALSE)=#REF!,"",VLOOKUP($A206,'[1]2. Child Protection'!$B$8:$BG$226,'[1]2. Child Protection'!V$1,FALSE)-#REF!)</f>
        <v>#REF!</v>
      </c>
      <c r="M206" s="74" t="e">
        <f>IF(VLOOKUP($A206,'[1]2. Child Protection'!$B$8:$BG$226,'[1]2. Child Protection'!W$1,FALSE)=#REF!,"",VLOOKUP($A206,'[1]2. Child Protection'!$B$8:$BG$226,'[1]2. Child Protection'!W$1,FALSE))</f>
        <v>#REF!</v>
      </c>
      <c r="N206" s="74" t="e">
        <f>IF(VLOOKUP($A206,'[1]2. Child Protection'!$B$8:$BG$226,'[1]2. Child Protection'!X$1,FALSE)=E206,"",VLOOKUP($A206,'[1]2. Child Protection'!$B$8:$BG$226,'[1]2. Child Protection'!X$1,FALSE)-E206)</f>
        <v>#VALUE!</v>
      </c>
      <c r="O206" s="74" t="e">
        <f>IF(VLOOKUP($A206,'[1]2. Child Protection'!$B$8:$BG$226,'[1]2. Child Protection'!Y$1,FALSE)=#REF!,"",VLOOKUP($A206,'[1]2. Child Protection'!$B$8:$BG$226,'[1]2. Child Protection'!Y$1,FALSE))</f>
        <v>#REF!</v>
      </c>
      <c r="P206" s="74" t="e">
        <f>IF(VLOOKUP($A206,'[1]2. Child Protection'!$B$8:$BG$226,'[1]2. Child Protection'!Z$1,FALSE)=F206,"",VLOOKUP($A206,'[1]2. Child Protection'!$B$8:$BG$226,'[1]2. Child Protection'!Z$1,FALSE)-F206)</f>
        <v>#VALUE!</v>
      </c>
      <c r="Q206" s="74" t="str">
        <f>IF(VLOOKUP($A206,'[1]2. Child Protection'!$B$8:$BG$226,'[1]2. Child Protection'!AA$1,FALSE)=G206,"",VLOOKUP($A206,'[1]2. Child Protection'!$B$8:$BG$226,'[1]2. Child Protection'!AA$1,FALSE))</f>
        <v>x</v>
      </c>
      <c r="R206" s="61" t="str">
        <f>IF(VLOOKUP($A206,'[1]2. Child Protection'!$B$8:$BG$226,'[1]2. Child Protection'!AB$1,FALSE)=H206,"",VLOOKUP($A206,'[1]2. Child Protection'!$B$8:$BG$226,'[1]2. Child Protection'!AB$1,FALSE))</f>
        <v>MICS 2006</v>
      </c>
    </row>
    <row r="207" spans="1:18" x14ac:dyDescent="0.3">
      <c r="A207" s="61" t="s">
        <v>290</v>
      </c>
      <c r="B207" s="61" t="s">
        <v>527</v>
      </c>
      <c r="C207" s="96" t="s">
        <v>12</v>
      </c>
      <c r="D207" s="61" t="s">
        <v>12</v>
      </c>
      <c r="E207" s="69" t="s">
        <v>12</v>
      </c>
      <c r="F207" s="71" t="s">
        <v>12</v>
      </c>
      <c r="G207" s="72" t="s">
        <v>12</v>
      </c>
      <c r="H207" s="73" t="s">
        <v>12</v>
      </c>
      <c r="J207" s="61" t="e">
        <f>IF(VLOOKUP($A207,'[1]2. Child Protection'!$B$8:$BG$226,'[1]2. Child Protection'!T$1,FALSE)=C207,"",VLOOKUP($A207,'[1]2. Child Protection'!$B$8:$BG$226,'[1]2. Child Protection'!T$1,FALSE)-C207)</f>
        <v>#VALUE!</v>
      </c>
      <c r="K207" s="61" t="str">
        <f>IF(VLOOKUP($A207,'[1]2. Child Protection'!$B$8:$BG$226,'[1]2. Child Protection'!U$1,FALSE)=D207,"",VLOOKUP($A207,'[1]2. Child Protection'!$B$8:$BG$226,'[1]2. Child Protection'!U$1,FALSE))</f>
        <v/>
      </c>
      <c r="L207" s="74" t="e">
        <f>IF(VLOOKUP($A207,'[1]2. Child Protection'!$B$8:$BG$226,'[1]2. Child Protection'!V$1,FALSE)=#REF!,"",VLOOKUP($A207,'[1]2. Child Protection'!$B$8:$BG$226,'[1]2. Child Protection'!V$1,FALSE)-#REF!)</f>
        <v>#REF!</v>
      </c>
      <c r="M207" s="74" t="e">
        <f>IF(VLOOKUP($A207,'[1]2. Child Protection'!$B$8:$BG$226,'[1]2. Child Protection'!W$1,FALSE)=#REF!,"",VLOOKUP($A207,'[1]2. Child Protection'!$B$8:$BG$226,'[1]2. Child Protection'!W$1,FALSE))</f>
        <v>#REF!</v>
      </c>
      <c r="N207" s="74" t="e">
        <f>IF(VLOOKUP($A207,'[1]2. Child Protection'!$B$8:$BG$226,'[1]2. Child Protection'!X$1,FALSE)=E207,"",VLOOKUP($A207,'[1]2. Child Protection'!$B$8:$BG$226,'[1]2. Child Protection'!X$1,FALSE)-E207)</f>
        <v>#VALUE!</v>
      </c>
      <c r="O207" s="74" t="e">
        <f>IF(VLOOKUP($A207,'[1]2. Child Protection'!$B$8:$BG$226,'[1]2. Child Protection'!Y$1,FALSE)=#REF!,"",VLOOKUP($A207,'[1]2. Child Protection'!$B$8:$BG$226,'[1]2. Child Protection'!Y$1,FALSE))</f>
        <v>#REF!</v>
      </c>
      <c r="P207" s="74" t="e">
        <f>IF(VLOOKUP($A207,'[1]2. Child Protection'!$B$8:$BG$226,'[1]2. Child Protection'!Z$1,FALSE)=F207,"",VLOOKUP($A207,'[1]2. Child Protection'!$B$8:$BG$226,'[1]2. Child Protection'!Z$1,FALSE)-F207)</f>
        <v>#VALUE!</v>
      </c>
      <c r="Q207" s="74" t="str">
        <f>IF(VLOOKUP($A207,'[1]2. Child Protection'!$B$8:$BG$226,'[1]2. Child Protection'!AA$1,FALSE)=G207,"",VLOOKUP($A207,'[1]2. Child Protection'!$B$8:$BG$226,'[1]2. Child Protection'!AA$1,FALSE))</f>
        <v>y</v>
      </c>
      <c r="R207" s="61" t="str">
        <f>IF(VLOOKUP($A207,'[1]2. Child Protection'!$B$8:$BG$226,'[1]2. Child Protection'!AB$1,FALSE)=H207,"",VLOOKUP($A207,'[1]2. Child Protection'!$B$8:$BG$226,'[1]2. Child Protection'!AB$1,FALSE))</f>
        <v>DHS 2013</v>
      </c>
    </row>
    <row r="208" spans="1:18" x14ac:dyDescent="0.3">
      <c r="A208" s="61" t="s">
        <v>292</v>
      </c>
      <c r="B208" s="61" t="s">
        <v>528</v>
      </c>
      <c r="C208" s="96">
        <v>404.12413864566611</v>
      </c>
      <c r="D208" s="61" t="s">
        <v>12</v>
      </c>
      <c r="E208" s="69">
        <v>2018</v>
      </c>
      <c r="F208" s="71" t="s">
        <v>549</v>
      </c>
      <c r="G208" s="72"/>
      <c r="H208" s="73" t="s">
        <v>678</v>
      </c>
      <c r="J208" s="61" t="e">
        <f>IF(VLOOKUP($A208,'[1]2. Child Protection'!$B$8:$BG$226,'[1]2. Child Protection'!T$1,FALSE)=C208,"",VLOOKUP($A208,'[1]2. Child Protection'!$B$8:$BG$226,'[1]2. Child Protection'!T$1,FALSE)-C208)</f>
        <v>#VALUE!</v>
      </c>
      <c r="K208" s="61" t="str">
        <f>IF(VLOOKUP($A208,'[1]2. Child Protection'!$B$8:$BG$226,'[1]2. Child Protection'!U$1,FALSE)=D208,"",VLOOKUP($A208,'[1]2. Child Protection'!$B$8:$BG$226,'[1]2. Child Protection'!U$1,FALSE))</f>
        <v/>
      </c>
      <c r="L208" s="74" t="e">
        <f>IF(VLOOKUP($A208,'[1]2. Child Protection'!$B$8:$BG$226,'[1]2. Child Protection'!V$1,FALSE)=#REF!,"",VLOOKUP($A208,'[1]2. Child Protection'!$B$8:$BG$226,'[1]2. Child Protection'!V$1,FALSE)-#REF!)</f>
        <v>#REF!</v>
      </c>
      <c r="M208" s="74" t="e">
        <f>IF(VLOOKUP($A208,'[1]2. Child Protection'!$B$8:$BG$226,'[1]2. Child Protection'!W$1,FALSE)=#REF!,"",VLOOKUP($A208,'[1]2. Child Protection'!$B$8:$BG$226,'[1]2. Child Protection'!W$1,FALSE))</f>
        <v>#REF!</v>
      </c>
      <c r="N208" s="74" t="e">
        <f>IF(VLOOKUP($A208,'[1]2. Child Protection'!$B$8:$BG$226,'[1]2. Child Protection'!X$1,FALSE)=E208,"",VLOOKUP($A208,'[1]2. Child Protection'!$B$8:$BG$226,'[1]2. Child Protection'!X$1,FALSE)-E208)</f>
        <v>#VALUE!</v>
      </c>
      <c r="O208" s="74" t="e">
        <f>IF(VLOOKUP($A208,'[1]2. Child Protection'!$B$8:$BG$226,'[1]2. Child Protection'!Y$1,FALSE)=#REF!,"",VLOOKUP($A208,'[1]2. Child Protection'!$B$8:$BG$226,'[1]2. Child Protection'!Y$1,FALSE))</f>
        <v>#REF!</v>
      </c>
      <c r="P208" s="74" t="e">
        <f>IF(VLOOKUP($A208,'[1]2. Child Protection'!$B$8:$BG$226,'[1]2. Child Protection'!Z$1,FALSE)=F208,"",VLOOKUP($A208,'[1]2. Child Protection'!$B$8:$BG$226,'[1]2. Child Protection'!Z$1,FALSE)-F208)</f>
        <v>#VALUE!</v>
      </c>
      <c r="Q208" s="74" t="str">
        <f>IF(VLOOKUP($A208,'[1]2. Child Protection'!$B$8:$BG$226,'[1]2. Child Protection'!AA$1,FALSE)=G208,"",VLOOKUP($A208,'[1]2. Child Protection'!$B$8:$BG$226,'[1]2. Child Protection'!AA$1,FALSE))</f>
        <v/>
      </c>
      <c r="R208" s="61" t="str">
        <f>IF(VLOOKUP($A208,'[1]2. Child Protection'!$B$8:$BG$226,'[1]2. Child Protection'!AB$1,FALSE)=H208,"",VLOOKUP($A208,'[1]2. Child Protection'!$B$8:$BG$226,'[1]2. Child Protection'!AB$1,FALSE))</f>
        <v>Vital registration system 2017</v>
      </c>
    </row>
    <row r="209" spans="1:18" x14ac:dyDescent="0.3">
      <c r="A209" s="61" t="s">
        <v>294</v>
      </c>
      <c r="B209" s="61" t="s">
        <v>529</v>
      </c>
      <c r="C209" s="74">
        <v>12.648690233195968</v>
      </c>
      <c r="D209" s="61" t="s">
        <v>12</v>
      </c>
      <c r="E209" s="69">
        <v>2018</v>
      </c>
      <c r="F209" s="71" t="s">
        <v>553</v>
      </c>
      <c r="G209" s="72"/>
      <c r="H209" s="73" t="s">
        <v>679</v>
      </c>
      <c r="J209" s="61">
        <f>IF(VLOOKUP($A209,'[1]2. Child Protection'!$B$8:$BG$226,'[1]2. Child Protection'!T$1,FALSE)=C209,"",VLOOKUP($A209,'[1]2. Child Protection'!$B$8:$BG$226,'[1]2. Child Protection'!T$1,FALSE)-C209)</f>
        <v>75.45130976680403</v>
      </c>
      <c r="K209" s="61" t="str">
        <f>IF(VLOOKUP($A209,'[1]2. Child Protection'!$B$8:$BG$226,'[1]2. Child Protection'!U$1,FALSE)=D209,"",VLOOKUP($A209,'[1]2. Child Protection'!$B$8:$BG$226,'[1]2. Child Protection'!U$1,FALSE))</f>
        <v/>
      </c>
      <c r="L209" s="74" t="e">
        <f>IF(VLOOKUP($A209,'[1]2. Child Protection'!$B$8:$BG$226,'[1]2. Child Protection'!V$1,FALSE)=#REF!,"",VLOOKUP($A209,'[1]2. Child Protection'!$B$8:$BG$226,'[1]2. Child Protection'!V$1,FALSE)-#REF!)</f>
        <v>#REF!</v>
      </c>
      <c r="M209" s="74" t="e">
        <f>IF(VLOOKUP($A209,'[1]2. Child Protection'!$B$8:$BG$226,'[1]2. Child Protection'!W$1,FALSE)=#REF!,"",VLOOKUP($A209,'[1]2. Child Protection'!$B$8:$BG$226,'[1]2. Child Protection'!W$1,FALSE))</f>
        <v>#REF!</v>
      </c>
      <c r="N209" s="74">
        <f>IF(VLOOKUP($A209,'[1]2. Child Protection'!$B$8:$BG$226,'[1]2. Child Protection'!X$1,FALSE)=E209,"",VLOOKUP($A209,'[1]2. Child Protection'!$B$8:$BG$226,'[1]2. Child Protection'!X$1,FALSE)-E209)</f>
        <v>-1922.1</v>
      </c>
      <c r="O209" s="74" t="e">
        <f>IF(VLOOKUP($A209,'[1]2. Child Protection'!$B$8:$BG$226,'[1]2. Child Protection'!Y$1,FALSE)=#REF!,"",VLOOKUP($A209,'[1]2. Child Protection'!$B$8:$BG$226,'[1]2. Child Protection'!Y$1,FALSE))</f>
        <v>#REF!</v>
      </c>
      <c r="P209" s="74" t="e">
        <f>IF(VLOOKUP($A209,'[1]2. Child Protection'!$B$8:$BG$226,'[1]2. Child Protection'!Z$1,FALSE)=F209,"",VLOOKUP($A209,'[1]2. Child Protection'!$B$8:$BG$226,'[1]2. Child Protection'!Z$1,FALSE)-F209)</f>
        <v>#VALUE!</v>
      </c>
      <c r="Q209" s="74" t="str">
        <f>IF(VLOOKUP($A209,'[1]2. Child Protection'!$B$8:$BG$226,'[1]2. Child Protection'!AA$1,FALSE)=G209,"",VLOOKUP($A209,'[1]2. Child Protection'!$B$8:$BG$226,'[1]2. Child Protection'!AA$1,FALSE))</f>
        <v/>
      </c>
      <c r="R209" s="61" t="str">
        <f>IF(VLOOKUP($A209,'[1]2. Child Protection'!$B$8:$BG$226,'[1]2. Child Protection'!AB$1,FALSE)=H209,"",VLOOKUP($A209,'[1]2. Child Protection'!$B$8:$BG$226,'[1]2. Child Protection'!AB$1,FALSE))</f>
        <v>MICS 2014</v>
      </c>
    </row>
    <row r="210" spans="1:18" x14ac:dyDescent="0.3">
      <c r="A210" s="61" t="s">
        <v>295</v>
      </c>
      <c r="B210" s="61" t="s">
        <v>530</v>
      </c>
      <c r="C210" s="74">
        <v>1.1320968320156986</v>
      </c>
      <c r="D210" s="61" t="s">
        <v>12</v>
      </c>
      <c r="E210" s="69">
        <v>2009</v>
      </c>
      <c r="F210" s="71" t="s">
        <v>604</v>
      </c>
      <c r="G210" s="72"/>
      <c r="H210" s="73" t="s">
        <v>552</v>
      </c>
      <c r="J210" s="61">
        <f>IF(VLOOKUP($A210,'[1]2. Child Protection'!$B$8:$BG$226,'[1]2. Child Protection'!T$1,FALSE)=C210,"",VLOOKUP($A210,'[1]2. Child Protection'!$B$8:$BG$226,'[1]2. Child Protection'!T$1,FALSE)-C210)</f>
        <v>26.067903167984301</v>
      </c>
      <c r="K210" s="61" t="str">
        <f>IF(VLOOKUP($A210,'[1]2. Child Protection'!$B$8:$BG$226,'[1]2. Child Protection'!U$1,FALSE)=D210,"",VLOOKUP($A210,'[1]2. Child Protection'!$B$8:$BG$226,'[1]2. Child Protection'!U$1,FALSE))</f>
        <v/>
      </c>
      <c r="L210" s="74" t="e">
        <f>IF(VLOOKUP($A210,'[1]2. Child Protection'!$B$8:$BG$226,'[1]2. Child Protection'!V$1,FALSE)=#REF!,"",VLOOKUP($A210,'[1]2. Child Protection'!$B$8:$BG$226,'[1]2. Child Protection'!V$1,FALSE)-#REF!)</f>
        <v>#REF!</v>
      </c>
      <c r="M210" s="74" t="e">
        <f>IF(VLOOKUP($A210,'[1]2. Child Protection'!$B$8:$BG$226,'[1]2. Child Protection'!W$1,FALSE)=#REF!,"",VLOOKUP($A210,'[1]2. Child Protection'!$B$8:$BG$226,'[1]2. Child Protection'!W$1,FALSE))</f>
        <v>#REF!</v>
      </c>
      <c r="N210" s="74">
        <f>IF(VLOOKUP($A210,'[1]2. Child Protection'!$B$8:$BG$226,'[1]2. Child Protection'!X$1,FALSE)=E210,"",VLOOKUP($A210,'[1]2. Child Protection'!$B$8:$BG$226,'[1]2. Child Protection'!X$1,FALSE)-E210)</f>
        <v>-1977.9</v>
      </c>
      <c r="O210" s="74" t="e">
        <f>IF(VLOOKUP($A210,'[1]2. Child Protection'!$B$8:$BG$226,'[1]2. Child Protection'!Y$1,FALSE)=#REF!,"",VLOOKUP($A210,'[1]2. Child Protection'!$B$8:$BG$226,'[1]2. Child Protection'!Y$1,FALSE))</f>
        <v>#REF!</v>
      </c>
      <c r="P210" s="74" t="e">
        <f>IF(VLOOKUP($A210,'[1]2. Child Protection'!$B$8:$BG$226,'[1]2. Child Protection'!Z$1,FALSE)=F210,"",VLOOKUP($A210,'[1]2. Child Protection'!$B$8:$BG$226,'[1]2. Child Protection'!Z$1,FALSE)-F210)</f>
        <v>#VALUE!</v>
      </c>
      <c r="Q210" s="74" t="str">
        <f>IF(VLOOKUP($A210,'[1]2. Child Protection'!$B$8:$BG$226,'[1]2. Child Protection'!AA$1,FALSE)=G210,"",VLOOKUP($A210,'[1]2. Child Protection'!$B$8:$BG$226,'[1]2. Child Protection'!AA$1,FALSE))</f>
        <v/>
      </c>
      <c r="R210" s="61" t="str">
        <f>IF(VLOOKUP($A210,'[1]2. Child Protection'!$B$8:$BG$226,'[1]2. Child Protection'!AB$1,FALSE)=H210,"",VLOOKUP($A210,'[1]2. Child Protection'!$B$8:$BG$226,'[1]2. Child Protection'!AB$1,FALSE))</f>
        <v>DHS 2013</v>
      </c>
    </row>
    <row r="211" spans="1:18" x14ac:dyDescent="0.3">
      <c r="A211" s="61" t="s">
        <v>296</v>
      </c>
      <c r="B211" s="61" t="s">
        <v>531</v>
      </c>
      <c r="C211" s="74">
        <v>237.09523284040534</v>
      </c>
      <c r="D211" s="61" t="s">
        <v>12</v>
      </c>
      <c r="E211" s="69">
        <v>2018</v>
      </c>
      <c r="F211" s="71" t="s">
        <v>565</v>
      </c>
      <c r="G211" s="72"/>
      <c r="H211" s="73" t="s">
        <v>680</v>
      </c>
      <c r="J211" s="61">
        <f>IF(VLOOKUP($A211,'[1]2. Child Protection'!$B$8:$BG$226,'[1]2. Child Protection'!T$1,FALSE)=C211,"",VLOOKUP($A211,'[1]2. Child Protection'!$B$8:$BG$226,'[1]2. Child Protection'!T$1,FALSE)-C211)</f>
        <v>-224.09523284040534</v>
      </c>
      <c r="K211" s="61" t="str">
        <f>IF(VLOOKUP($A211,'[1]2. Child Protection'!$B$8:$BG$226,'[1]2. Child Protection'!U$1,FALSE)=D211,"",VLOOKUP($A211,'[1]2. Child Protection'!$B$8:$BG$226,'[1]2. Child Protection'!U$1,FALSE))</f>
        <v/>
      </c>
      <c r="L211" s="74" t="e">
        <f>IF(VLOOKUP($A211,'[1]2. Child Protection'!$B$8:$BG$226,'[1]2. Child Protection'!V$1,FALSE)=#REF!,"",VLOOKUP($A211,'[1]2. Child Protection'!$B$8:$BG$226,'[1]2. Child Protection'!V$1,FALSE)-#REF!)</f>
        <v>#REF!</v>
      </c>
      <c r="M211" s="74" t="e">
        <f>IF(VLOOKUP($A211,'[1]2. Child Protection'!$B$8:$BG$226,'[1]2. Child Protection'!W$1,FALSE)=#REF!,"",VLOOKUP($A211,'[1]2. Child Protection'!$B$8:$BG$226,'[1]2. Child Protection'!W$1,FALSE))</f>
        <v>#REF!</v>
      </c>
      <c r="N211" s="74">
        <f>IF(VLOOKUP($A211,'[1]2. Child Protection'!$B$8:$BG$226,'[1]2. Child Protection'!X$1,FALSE)=E211,"",VLOOKUP($A211,'[1]2. Child Protection'!$B$8:$BG$226,'[1]2. Child Protection'!X$1,FALSE)-E211)</f>
        <v>-2003.9</v>
      </c>
      <c r="O211" s="74" t="e">
        <f>IF(VLOOKUP($A211,'[1]2. Child Protection'!$B$8:$BG$226,'[1]2. Child Protection'!Y$1,FALSE)=#REF!,"",VLOOKUP($A211,'[1]2. Child Protection'!$B$8:$BG$226,'[1]2. Child Protection'!Y$1,FALSE))</f>
        <v>#REF!</v>
      </c>
      <c r="P211" s="74" t="e">
        <f>IF(VLOOKUP($A211,'[1]2. Child Protection'!$B$8:$BG$226,'[1]2. Child Protection'!Z$1,FALSE)=F211,"",VLOOKUP($A211,'[1]2. Child Protection'!$B$8:$BG$226,'[1]2. Child Protection'!Z$1,FALSE)-F211)</f>
        <v>#VALUE!</v>
      </c>
      <c r="Q211" s="74" t="str">
        <f>IF(VLOOKUP($A211,'[1]2. Child Protection'!$B$8:$BG$226,'[1]2. Child Protection'!AA$1,FALSE)=G211,"",VLOOKUP($A211,'[1]2. Child Protection'!$B$8:$BG$226,'[1]2. Child Protection'!AA$1,FALSE))</f>
        <v/>
      </c>
      <c r="R211" s="61" t="str">
        <f>IF(VLOOKUP($A211,'[1]2. Child Protection'!$B$8:$BG$226,'[1]2. Child Protection'!AB$1,FALSE)=H211,"",VLOOKUP($A211,'[1]2. Child Protection'!$B$8:$BG$226,'[1]2. Child Protection'!AB$1,FALSE))</f>
        <v>DHS 2018</v>
      </c>
    </row>
    <row r="212" spans="1:18" x14ac:dyDescent="0.3">
      <c r="A212" s="61" t="s">
        <v>297</v>
      </c>
      <c r="B212" s="61" t="s">
        <v>532</v>
      </c>
      <c r="C212" s="74">
        <v>6.279883709287108</v>
      </c>
      <c r="D212" s="61" t="s">
        <v>12</v>
      </c>
      <c r="E212" s="69">
        <v>2008</v>
      </c>
      <c r="F212" s="71" t="s">
        <v>604</v>
      </c>
      <c r="G212" s="72"/>
      <c r="H212" s="73" t="s">
        <v>552</v>
      </c>
      <c r="J212" s="61">
        <f>IF(VLOOKUP($A212,'[1]2. Child Protection'!$B$8:$BG$226,'[1]2. Child Protection'!T$1,FALSE)=C212,"",VLOOKUP($A212,'[1]2. Child Protection'!$B$8:$BG$226,'[1]2. Child Protection'!T$1,FALSE)-C212)</f>
        <v>23.320116290712892</v>
      </c>
      <c r="K212" s="61" t="str">
        <f>IF(VLOOKUP($A212,'[1]2. Child Protection'!$B$8:$BG$226,'[1]2. Child Protection'!U$1,FALSE)=D212,"",VLOOKUP($A212,'[1]2. Child Protection'!$B$8:$BG$226,'[1]2. Child Protection'!U$1,FALSE))</f>
        <v/>
      </c>
      <c r="L212" s="74" t="e">
        <f>IF(VLOOKUP($A212,'[1]2. Child Protection'!$B$8:$BG$226,'[1]2. Child Protection'!V$1,FALSE)=#REF!,"",VLOOKUP($A212,'[1]2. Child Protection'!$B$8:$BG$226,'[1]2. Child Protection'!V$1,FALSE)-#REF!)</f>
        <v>#REF!</v>
      </c>
      <c r="M212" s="74" t="e">
        <f>IF(VLOOKUP($A212,'[1]2. Child Protection'!$B$8:$BG$226,'[1]2. Child Protection'!W$1,FALSE)=#REF!,"",VLOOKUP($A212,'[1]2. Child Protection'!$B$8:$BG$226,'[1]2. Child Protection'!W$1,FALSE))</f>
        <v>#REF!</v>
      </c>
      <c r="N212" s="74">
        <f>IF(VLOOKUP($A212,'[1]2. Child Protection'!$B$8:$BG$226,'[1]2. Child Protection'!X$1,FALSE)=E212,"",VLOOKUP($A212,'[1]2. Child Protection'!$B$8:$BG$226,'[1]2. Child Protection'!X$1,FALSE)-E212)</f>
        <v>-1959.6</v>
      </c>
      <c r="O212" s="74" t="e">
        <f>IF(VLOOKUP($A212,'[1]2. Child Protection'!$B$8:$BG$226,'[1]2. Child Protection'!Y$1,FALSE)=#REF!,"",VLOOKUP($A212,'[1]2. Child Protection'!$B$8:$BG$226,'[1]2. Child Protection'!Y$1,FALSE))</f>
        <v>#REF!</v>
      </c>
      <c r="P212" s="74" t="e">
        <f>IF(VLOOKUP($A212,'[1]2. Child Protection'!$B$8:$BG$226,'[1]2. Child Protection'!Z$1,FALSE)=F212,"",VLOOKUP($A212,'[1]2. Child Protection'!$B$8:$BG$226,'[1]2. Child Protection'!Z$1,FALSE)-F212)</f>
        <v>#VALUE!</v>
      </c>
      <c r="Q212" s="74" t="str">
        <f>IF(VLOOKUP($A212,'[1]2. Child Protection'!$B$8:$BG$226,'[1]2. Child Protection'!AA$1,FALSE)=G212,"",VLOOKUP($A212,'[1]2. Child Protection'!$B$8:$BG$226,'[1]2. Child Protection'!AA$1,FALSE))</f>
        <v/>
      </c>
      <c r="R212" s="61" t="str">
        <f>IF(VLOOKUP($A212,'[1]2. Child Protection'!$B$8:$BG$226,'[1]2. Child Protection'!AB$1,FALSE)=H212,"",VLOOKUP($A212,'[1]2. Child Protection'!$B$8:$BG$226,'[1]2. Child Protection'!AB$1,FALSE))</f>
        <v>MICS 2019</v>
      </c>
    </row>
    <row r="213" spans="1:18" x14ac:dyDescent="0.3">
      <c r="E213" s="76"/>
      <c r="F213" s="77"/>
      <c r="G213" s="72"/>
      <c r="L213" s="74"/>
      <c r="M213" s="74"/>
      <c r="N213" s="74"/>
      <c r="O213" s="74"/>
      <c r="P213" s="74"/>
      <c r="Q213" s="74"/>
    </row>
    <row r="214" spans="1:18" x14ac:dyDescent="0.3">
      <c r="A214" s="55" t="s">
        <v>309</v>
      </c>
      <c r="B214" s="91"/>
      <c r="C214" s="91"/>
      <c r="D214" s="91"/>
      <c r="E214" s="78"/>
      <c r="F214" s="78"/>
      <c r="G214" s="79"/>
      <c r="J214" s="61" t="str">
        <f>IF(VLOOKUP($A214,'[1]2. Child Protection'!$B$8:$BG$226,'[1]2. Child Protection'!T$1,FALSE)=C214,"",VLOOKUP($A214,'[1]2. Child Protection'!$B$8:$BG$226,'[1]2. Child Protection'!T$1,FALSE)-C214)</f>
        <v/>
      </c>
      <c r="K214" s="61" t="str">
        <f>IF(VLOOKUP($A214,'[1]2. Child Protection'!$B$8:$BG$226,'[1]2. Child Protection'!U$1,FALSE)=D214,"",VLOOKUP($A214,'[1]2. Child Protection'!$B$8:$BG$226,'[1]2. Child Protection'!U$1,FALSE))</f>
        <v/>
      </c>
      <c r="L214" s="74" t="e">
        <f>IF(VLOOKUP($A214,'[1]2. Child Protection'!$B$8:$BG$226,'[1]2. Child Protection'!V$1,FALSE)=#REF!,"",VLOOKUP($A214,'[1]2. Child Protection'!$B$8:$BG$226,'[1]2. Child Protection'!V$1,FALSE))</f>
        <v>#REF!</v>
      </c>
      <c r="M214" s="74" t="e">
        <f>IF(VLOOKUP($A214,'[1]2. Child Protection'!$B$8:$BG$226,'[1]2. Child Protection'!W$1,FALSE)=#REF!,"",VLOOKUP($A214,'[1]2. Child Protection'!$B$8:$BG$226,'[1]2. Child Protection'!W$1,FALSE))</f>
        <v>#REF!</v>
      </c>
      <c r="N214" s="74" t="str">
        <f>IF(VLOOKUP($A214,'[1]2. Child Protection'!$B$8:$BG$226,'[1]2. Child Protection'!X$1,FALSE)=E214,"",VLOOKUP($A214,'[1]2. Child Protection'!$B$8:$BG$226,'[1]2. Child Protection'!X$1,FALSE))</f>
        <v/>
      </c>
      <c r="O214" s="74" t="e">
        <f>IF(VLOOKUP($A214,'[1]2. Child Protection'!$B$8:$BG$226,'[1]2. Child Protection'!Y$1,FALSE)=#REF!,"",VLOOKUP($A214,'[1]2. Child Protection'!$B$8:$BG$226,'[1]2. Child Protection'!Y$1,FALSE))</f>
        <v>#REF!</v>
      </c>
      <c r="P214" s="74" t="str">
        <f>IF(VLOOKUP($A214,'[1]2. Child Protection'!$B$8:$BG$226,'[1]2. Child Protection'!Z$1,FALSE)=F214,"",VLOOKUP($A214,'[1]2. Child Protection'!$B$8:$BG$226,'[1]2. Child Protection'!Z$1,FALSE))</f>
        <v/>
      </c>
      <c r="Q214" s="74" t="str">
        <f>IF(VLOOKUP($A214,'[1]2. Child Protection'!$B$8:$BG$226,'[1]2. Child Protection'!AA$1,FALSE)=G214,"",VLOOKUP($A214,'[1]2. Child Protection'!$B$8:$BG$226,'[1]2. Child Protection'!AA$1,FALSE))</f>
        <v/>
      </c>
      <c r="R214" s="61" t="str">
        <f>IF(VLOOKUP($A214,'[1]2. Child Protection'!$B$8:$BG$226,'[1]2. Child Protection'!AB$1,FALSE)=H214,"",VLOOKUP($A214,'[1]2. Child Protection'!$B$8:$BG$226,'[1]2. Child Protection'!AB$1,FALSE))</f>
        <v/>
      </c>
    </row>
    <row r="215" spans="1:18" x14ac:dyDescent="0.3">
      <c r="A215" s="56" t="s">
        <v>302</v>
      </c>
      <c r="B215" s="92"/>
      <c r="C215" s="74">
        <v>31.8</v>
      </c>
      <c r="D215" s="92"/>
      <c r="E215" s="89"/>
      <c r="F215" s="89"/>
      <c r="G215" s="102" t="s">
        <v>682</v>
      </c>
      <c r="J215" s="61" t="e">
        <f>IF(VLOOKUP($A215,'[1]2. Child Protection'!$B$8:$BG$226,'[1]2. Child Protection'!T$1,FALSE)=C215,"",VLOOKUP($A215,'[1]2. Child Protection'!$B$8:$BG$226,'[1]2. Child Protection'!T$1,FALSE)-C215)</f>
        <v>#VALUE!</v>
      </c>
      <c r="K215" s="61" t="str">
        <f>IF(VLOOKUP($A215,'[1]2. Child Protection'!$B$8:$BG$226,'[1]2. Child Protection'!U$1,FALSE)=D215,"",VLOOKUP($A215,'[1]2. Child Protection'!$B$8:$BG$226,'[1]2. Child Protection'!U$1,FALSE))</f>
        <v/>
      </c>
      <c r="L215" s="74" t="e">
        <f>IF(VLOOKUP($A215,'[1]2. Child Protection'!$B$8:$BG$226,'[1]2. Child Protection'!V$1,FALSE)=#REF!,"",VLOOKUP($A215,'[1]2. Child Protection'!$B$8:$BG$226,'[1]2. Child Protection'!V$1,FALSE))</f>
        <v>#REF!</v>
      </c>
      <c r="M215" s="74" t="e">
        <f>IF(VLOOKUP($A215,'[1]2. Child Protection'!$B$8:$BG$226,'[1]2. Child Protection'!W$1,FALSE)=#REF!,"",VLOOKUP($A215,'[1]2. Child Protection'!$B$8:$BG$226,'[1]2. Child Protection'!W$1,FALSE))</f>
        <v>#REF!</v>
      </c>
      <c r="N215" s="74" t="str">
        <f>IF(VLOOKUP($A215,'[1]2. Child Protection'!$B$8:$BG$226,'[1]2. Child Protection'!X$1,FALSE)=E215,"",VLOOKUP($A215,'[1]2. Child Protection'!$B$8:$BG$226,'[1]2. Child Protection'!X$1,FALSE))</f>
        <v>-</v>
      </c>
      <c r="O215" s="74" t="e">
        <f>IF(VLOOKUP($A215,'[1]2. Child Protection'!$B$8:$BG$226,'[1]2. Child Protection'!Y$1,FALSE)=#REF!,"",VLOOKUP($A215,'[1]2. Child Protection'!$B$8:$BG$226,'[1]2. Child Protection'!Y$1,FALSE))</f>
        <v>#REF!</v>
      </c>
      <c r="P215" s="74" t="str">
        <f>IF(VLOOKUP($A215,'[1]2. Child Protection'!$B$8:$BG$226,'[1]2. Child Protection'!Z$1,FALSE)=F215,"",VLOOKUP($A215,'[1]2. Child Protection'!$B$8:$BG$226,'[1]2. Child Protection'!Z$1,FALSE))</f>
        <v>-</v>
      </c>
      <c r="Q215" s="74">
        <f>IF(VLOOKUP($A215,'[1]2. Child Protection'!$B$8:$BG$226,'[1]2. Child Protection'!AA$1,FALSE)=G215,"",VLOOKUP($A215,'[1]2. Child Protection'!$B$8:$BG$226,'[1]2. Child Protection'!AA$1,FALSE))</f>
        <v>0</v>
      </c>
      <c r="R215" s="61" t="str">
        <f>IF(VLOOKUP($A215,'[1]2. Child Protection'!$B$8:$BG$226,'[1]2. Child Protection'!AB$1,FALSE)=H215,"",VLOOKUP($A215,'[1]2. Child Protection'!$B$8:$BG$226,'[1]2. Child Protection'!AB$1,FALSE))</f>
        <v/>
      </c>
    </row>
    <row r="216" spans="1:18" x14ac:dyDescent="0.3">
      <c r="A216" s="57" t="s">
        <v>304</v>
      </c>
      <c r="B216" s="93"/>
      <c r="C216" s="89">
        <v>35.9</v>
      </c>
      <c r="D216" s="93"/>
      <c r="E216" s="89"/>
      <c r="F216" s="89"/>
      <c r="G216" s="102" t="s">
        <v>683</v>
      </c>
      <c r="J216" s="61">
        <f>IF(VLOOKUP($A216,'[1]2. Child Protection'!$B$8:$BG$226,'[1]2. Child Protection'!T$1,FALSE)=C216,"",VLOOKUP($A216,'[1]2. Child Protection'!$B$8:$BG$226,'[1]2. Child Protection'!T$1,FALSE)-C216)</f>
        <v>63.440000000000005</v>
      </c>
      <c r="K216" s="61" t="str">
        <f>IF(VLOOKUP($A216,'[1]2. Child Protection'!$B$8:$BG$226,'[1]2. Child Protection'!U$1,FALSE)=D216,"",VLOOKUP($A216,'[1]2. Child Protection'!$B$8:$BG$226,'[1]2. Child Protection'!U$1,FALSE))</f>
        <v/>
      </c>
      <c r="L216" s="74" t="e">
        <f>IF(VLOOKUP($A216,'[1]2. Child Protection'!$B$8:$BG$226,'[1]2. Child Protection'!V$1,FALSE)=#REF!,"",VLOOKUP($A216,'[1]2. Child Protection'!$B$8:$BG$226,'[1]2. Child Protection'!V$1,FALSE))</f>
        <v>#REF!</v>
      </c>
      <c r="M216" s="74" t="e">
        <f>IF(VLOOKUP($A216,'[1]2. Child Protection'!$B$8:$BG$226,'[1]2. Child Protection'!W$1,FALSE)=#REF!,"",VLOOKUP($A216,'[1]2. Child Protection'!$B$8:$BG$226,'[1]2. Child Protection'!W$1,FALSE))</f>
        <v>#REF!</v>
      </c>
      <c r="N216" s="74">
        <f>IF(VLOOKUP($A216,'[1]2. Child Protection'!$B$8:$BG$226,'[1]2. Child Protection'!X$1,FALSE)=E216,"",VLOOKUP($A216,'[1]2. Child Protection'!$B$8:$BG$226,'[1]2. Child Protection'!X$1,FALSE))</f>
        <v>99.61</v>
      </c>
      <c r="O216" s="74" t="e">
        <f>IF(VLOOKUP($A216,'[1]2. Child Protection'!$B$8:$BG$226,'[1]2. Child Protection'!Y$1,FALSE)=#REF!,"",VLOOKUP($A216,'[1]2. Child Protection'!$B$8:$BG$226,'[1]2. Child Protection'!Y$1,FALSE))</f>
        <v>#REF!</v>
      </c>
      <c r="P216" s="74">
        <f>IF(VLOOKUP($A216,'[1]2. Child Protection'!$B$8:$BG$226,'[1]2. Child Protection'!Z$1,FALSE)=F216,"",VLOOKUP($A216,'[1]2. Child Protection'!$B$8:$BG$226,'[1]2. Child Protection'!Z$1,FALSE))</f>
        <v>99.65</v>
      </c>
      <c r="Q216" s="74">
        <f>IF(VLOOKUP($A216,'[1]2. Child Protection'!$B$8:$BG$226,'[1]2. Child Protection'!AA$1,FALSE)=G216,"",VLOOKUP($A216,'[1]2. Child Protection'!$B$8:$BG$226,'[1]2. Child Protection'!AA$1,FALSE))</f>
        <v>0</v>
      </c>
      <c r="R216" s="61" t="str">
        <f>IF(VLOOKUP($A216,'[1]2. Child Protection'!$B$8:$BG$226,'[1]2. Child Protection'!AB$1,FALSE)=H216,"",VLOOKUP($A216,'[1]2. Child Protection'!$B$8:$BG$226,'[1]2. Child Protection'!AB$1,FALSE))</f>
        <v>DHS, MICS, other national surveys, censuses and vital registration systems</v>
      </c>
    </row>
    <row r="217" spans="1:18" x14ac:dyDescent="0.3">
      <c r="A217" s="58" t="s">
        <v>332</v>
      </c>
      <c r="B217" s="94"/>
      <c r="C217" s="89">
        <v>30.2</v>
      </c>
      <c r="D217" s="94"/>
      <c r="E217" s="89"/>
      <c r="F217" s="89"/>
      <c r="G217" s="102" t="s">
        <v>684</v>
      </c>
      <c r="J217" s="61" t="e">
        <f>IF(VLOOKUP($A217,'[1]2. Child Protection'!$B$8:$BG$226,'[1]2. Child Protection'!T$1,FALSE)=C217,"",VLOOKUP($A217,'[1]2. Child Protection'!$B$8:$BG$226,'[1]2. Child Protection'!T$1,FALSE)-C217)</f>
        <v>#N/A</v>
      </c>
      <c r="K217" s="61" t="e">
        <f>IF(VLOOKUP($A217,'[1]2. Child Protection'!$B$8:$BG$226,'[1]2. Child Protection'!U$1,FALSE)=D217,"",VLOOKUP($A217,'[1]2. Child Protection'!$B$8:$BG$226,'[1]2. Child Protection'!U$1,FALSE))</f>
        <v>#N/A</v>
      </c>
      <c r="L217" s="74" t="e">
        <f>IF(VLOOKUP($A217,'[1]2. Child Protection'!$B$8:$BG$226,'[1]2. Child Protection'!V$1,FALSE)=#REF!,"",VLOOKUP($A217,'[1]2. Child Protection'!$B$8:$BG$226,'[1]2. Child Protection'!V$1,FALSE))</f>
        <v>#N/A</v>
      </c>
      <c r="M217" s="74" t="e">
        <f>IF(VLOOKUP($A217,'[1]2. Child Protection'!$B$8:$BG$226,'[1]2. Child Protection'!W$1,FALSE)=#REF!,"",VLOOKUP($A217,'[1]2. Child Protection'!$B$8:$BG$226,'[1]2. Child Protection'!W$1,FALSE))</f>
        <v>#N/A</v>
      </c>
      <c r="N217" s="74" t="e">
        <f>IF(VLOOKUP($A217,'[1]2. Child Protection'!$B$8:$BG$226,'[1]2. Child Protection'!X$1,FALSE)=E217,"",VLOOKUP($A217,'[1]2. Child Protection'!$B$8:$BG$226,'[1]2. Child Protection'!X$1,FALSE))</f>
        <v>#N/A</v>
      </c>
      <c r="O217" s="74" t="e">
        <f>IF(VLOOKUP($A217,'[1]2. Child Protection'!$B$8:$BG$226,'[1]2. Child Protection'!Y$1,FALSE)=#REF!,"",VLOOKUP($A217,'[1]2. Child Protection'!$B$8:$BG$226,'[1]2. Child Protection'!Y$1,FALSE))</f>
        <v>#N/A</v>
      </c>
      <c r="P217" s="74" t="e">
        <f>IF(VLOOKUP($A217,'[1]2. Child Protection'!$B$8:$BG$226,'[1]2. Child Protection'!Z$1,FALSE)=F217,"",VLOOKUP($A217,'[1]2. Child Protection'!$B$8:$BG$226,'[1]2. Child Protection'!Z$1,FALSE))</f>
        <v>#N/A</v>
      </c>
      <c r="Q217" s="74" t="e">
        <f>IF(VLOOKUP($A217,'[1]2. Child Protection'!$B$8:$BG$226,'[1]2. Child Protection'!AA$1,FALSE)=G217,"",VLOOKUP($A217,'[1]2. Child Protection'!$B$8:$BG$226,'[1]2. Child Protection'!AA$1,FALSE))</f>
        <v>#N/A</v>
      </c>
      <c r="R217" s="61" t="e">
        <f>IF(VLOOKUP($A217,'[1]2. Child Protection'!$B$8:$BG$226,'[1]2. Child Protection'!AB$1,FALSE)=H217,"",VLOOKUP($A217,'[1]2. Child Protection'!$B$8:$BG$226,'[1]2. Child Protection'!AB$1,FALSE))</f>
        <v>#N/A</v>
      </c>
    </row>
    <row r="218" spans="1:18" x14ac:dyDescent="0.3">
      <c r="A218" s="56" t="s">
        <v>330</v>
      </c>
      <c r="B218" s="92"/>
      <c r="C218" s="89">
        <v>40.6</v>
      </c>
      <c r="D218" s="92"/>
      <c r="E218" s="89"/>
      <c r="F218" s="89"/>
      <c r="G218" s="102" t="s">
        <v>685</v>
      </c>
      <c r="J218" s="61">
        <f>IF(VLOOKUP($A218,'[1]2. Child Protection'!$B$8:$BG$226,'[1]2. Child Protection'!T$1,FALSE)=C218,"",VLOOKUP($A218,'[1]2. Child Protection'!$B$8:$BG$226,'[1]2. Child Protection'!T$1,FALSE)-C218)</f>
        <v>59.4</v>
      </c>
      <c r="K218" s="61" t="str">
        <f>IF(VLOOKUP($A218,'[1]2. Child Protection'!$B$8:$BG$226,'[1]2. Child Protection'!U$1,FALSE)=D218,"",VLOOKUP($A218,'[1]2. Child Protection'!$B$8:$BG$226,'[1]2. Child Protection'!U$1,FALSE))</f>
        <v/>
      </c>
      <c r="L218" s="74" t="e">
        <f>IF(VLOOKUP($A218,'[1]2. Child Protection'!$B$8:$BG$226,'[1]2. Child Protection'!V$1,FALSE)=#REF!,"",VLOOKUP($A218,'[1]2. Child Protection'!$B$8:$BG$226,'[1]2. Child Protection'!V$1,FALSE))</f>
        <v>#REF!</v>
      </c>
      <c r="M218" s="74" t="e">
        <f>IF(VLOOKUP($A218,'[1]2. Child Protection'!$B$8:$BG$226,'[1]2. Child Protection'!W$1,FALSE)=#REF!,"",VLOOKUP($A218,'[1]2. Child Protection'!$B$8:$BG$226,'[1]2. Child Protection'!W$1,FALSE))</f>
        <v>#REF!</v>
      </c>
      <c r="N218" s="74">
        <f>IF(VLOOKUP($A218,'[1]2. Child Protection'!$B$8:$BG$226,'[1]2. Child Protection'!X$1,FALSE)=E218,"",VLOOKUP($A218,'[1]2. Child Protection'!$B$8:$BG$226,'[1]2. Child Protection'!X$1,FALSE))</f>
        <v>100</v>
      </c>
      <c r="O218" s="74" t="e">
        <f>IF(VLOOKUP($A218,'[1]2. Child Protection'!$B$8:$BG$226,'[1]2. Child Protection'!Y$1,FALSE)=#REF!,"",VLOOKUP($A218,'[1]2. Child Protection'!$B$8:$BG$226,'[1]2. Child Protection'!Y$1,FALSE))</f>
        <v>#REF!</v>
      </c>
      <c r="P218" s="74">
        <f>IF(VLOOKUP($A218,'[1]2. Child Protection'!$B$8:$BG$226,'[1]2. Child Protection'!Z$1,FALSE)=F218,"",VLOOKUP($A218,'[1]2. Child Protection'!$B$8:$BG$226,'[1]2. Child Protection'!Z$1,FALSE))</f>
        <v>100</v>
      </c>
      <c r="Q218" s="74">
        <f>IF(VLOOKUP($A218,'[1]2. Child Protection'!$B$8:$BG$226,'[1]2. Child Protection'!AA$1,FALSE)=G218,"",VLOOKUP($A218,'[1]2. Child Protection'!$B$8:$BG$226,'[1]2. Child Protection'!AA$1,FALSE))</f>
        <v>0</v>
      </c>
      <c r="R218" s="61" t="str">
        <f>IF(VLOOKUP($A218,'[1]2. Child Protection'!$B$8:$BG$226,'[1]2. Child Protection'!AB$1,FALSE)=H218,"",VLOOKUP($A218,'[1]2. Child Protection'!$B$8:$BG$226,'[1]2. Child Protection'!AB$1,FALSE))</f>
        <v>DHS, MICS, other national surveys, censuses and vital registration systems</v>
      </c>
    </row>
    <row r="219" spans="1:18" x14ac:dyDescent="0.3">
      <c r="A219" s="56" t="s">
        <v>303</v>
      </c>
      <c r="B219" s="92"/>
      <c r="C219" s="89">
        <v>75.2</v>
      </c>
      <c r="D219" s="92"/>
      <c r="E219" s="89"/>
      <c r="F219" s="89"/>
      <c r="G219" s="102" t="s">
        <v>686</v>
      </c>
      <c r="J219" s="61" t="e">
        <f>IF(VLOOKUP($A219,'[1]2. Child Protection'!$B$8:$BG$226,'[1]2. Child Protection'!T$1,FALSE)=C219,"",VLOOKUP($A219,'[1]2. Child Protection'!$B$8:$BG$226,'[1]2. Child Protection'!T$1,FALSE)-C219)</f>
        <v>#VALUE!</v>
      </c>
      <c r="K219" s="61" t="str">
        <f>IF(VLOOKUP($A219,'[1]2. Child Protection'!$B$8:$BG$226,'[1]2. Child Protection'!U$1,FALSE)=D219,"",VLOOKUP($A219,'[1]2. Child Protection'!$B$8:$BG$226,'[1]2. Child Protection'!U$1,FALSE))</f>
        <v/>
      </c>
      <c r="L219" s="74" t="e">
        <f>IF(VLOOKUP($A219,'[1]2. Child Protection'!$B$8:$BG$226,'[1]2. Child Protection'!V$1,FALSE)=#REF!,"",VLOOKUP($A219,'[1]2. Child Protection'!$B$8:$BG$226,'[1]2. Child Protection'!V$1,FALSE))</f>
        <v>#REF!</v>
      </c>
      <c r="M219" s="74" t="e">
        <f>IF(VLOOKUP($A219,'[1]2. Child Protection'!$B$8:$BG$226,'[1]2. Child Protection'!W$1,FALSE)=#REF!,"",VLOOKUP($A219,'[1]2. Child Protection'!$B$8:$BG$226,'[1]2. Child Protection'!W$1,FALSE))</f>
        <v>#REF!</v>
      </c>
      <c r="N219" s="74" t="str">
        <f>IF(VLOOKUP($A219,'[1]2. Child Protection'!$B$8:$BG$226,'[1]2. Child Protection'!X$1,FALSE)=E219,"",VLOOKUP($A219,'[1]2. Child Protection'!$B$8:$BG$226,'[1]2. Child Protection'!X$1,FALSE))</f>
        <v>-</v>
      </c>
      <c r="O219" s="74" t="e">
        <f>IF(VLOOKUP($A219,'[1]2. Child Protection'!$B$8:$BG$226,'[1]2. Child Protection'!Y$1,FALSE)=#REF!,"",VLOOKUP($A219,'[1]2. Child Protection'!$B$8:$BG$226,'[1]2. Child Protection'!Y$1,FALSE))</f>
        <v>#REF!</v>
      </c>
      <c r="P219" s="74" t="str">
        <f>IF(VLOOKUP($A219,'[1]2. Child Protection'!$B$8:$BG$226,'[1]2. Child Protection'!Z$1,FALSE)=F219,"",VLOOKUP($A219,'[1]2. Child Protection'!$B$8:$BG$226,'[1]2. Child Protection'!Z$1,FALSE))</f>
        <v>-</v>
      </c>
      <c r="Q219" s="74">
        <f>IF(VLOOKUP($A219,'[1]2. Child Protection'!$B$8:$BG$226,'[1]2. Child Protection'!AA$1,FALSE)=G219,"",VLOOKUP($A219,'[1]2. Child Protection'!$B$8:$BG$226,'[1]2. Child Protection'!AA$1,FALSE))</f>
        <v>0</v>
      </c>
      <c r="R219" s="61" t="str">
        <f>IF(VLOOKUP($A219,'[1]2. Child Protection'!$B$8:$BG$226,'[1]2. Child Protection'!AB$1,FALSE)=H219,"",VLOOKUP($A219,'[1]2. Child Protection'!$B$8:$BG$226,'[1]2. Child Protection'!AB$1,FALSE))</f>
        <v>DHS, MICS, other national surveys, censuses and vital registration systems</v>
      </c>
    </row>
    <row r="220" spans="1:18" x14ac:dyDescent="0.3">
      <c r="A220" s="56" t="s">
        <v>300</v>
      </c>
      <c r="B220" s="92"/>
      <c r="C220" s="89" t="s">
        <v>23</v>
      </c>
      <c r="D220" s="92"/>
      <c r="E220" s="89"/>
      <c r="F220" s="89"/>
      <c r="G220" s="80"/>
      <c r="J220" s="61" t="e">
        <f>IF(VLOOKUP($A220,'[1]2. Child Protection'!$B$8:$BG$226,'[1]2. Child Protection'!T$1,FALSE)=C220,"",VLOOKUP($A220,'[1]2. Child Protection'!$B$8:$BG$226,'[1]2. Child Protection'!T$1,FALSE)-C220)</f>
        <v>#VALUE!</v>
      </c>
      <c r="K220" s="61" t="str">
        <f>IF(VLOOKUP($A220,'[1]2. Child Protection'!$B$8:$BG$226,'[1]2. Child Protection'!U$1,FALSE)=D220,"",VLOOKUP($A220,'[1]2. Child Protection'!$B$8:$BG$226,'[1]2. Child Protection'!U$1,FALSE))</f>
        <v/>
      </c>
      <c r="L220" s="74" t="e">
        <f>IF(VLOOKUP($A220,'[1]2. Child Protection'!$B$8:$BG$226,'[1]2. Child Protection'!V$1,FALSE)=#REF!,"",VLOOKUP($A220,'[1]2. Child Protection'!$B$8:$BG$226,'[1]2. Child Protection'!V$1,FALSE))</f>
        <v>#REF!</v>
      </c>
      <c r="M220" s="74" t="e">
        <f>IF(VLOOKUP($A220,'[1]2. Child Protection'!$B$8:$BG$226,'[1]2. Child Protection'!W$1,FALSE)=#REF!,"",VLOOKUP($A220,'[1]2. Child Protection'!$B$8:$BG$226,'[1]2. Child Protection'!W$1,FALSE))</f>
        <v>#REF!</v>
      </c>
      <c r="N220" s="74">
        <f>IF(VLOOKUP($A220,'[1]2. Child Protection'!$B$8:$BG$226,'[1]2. Child Protection'!X$1,FALSE)=E220,"",VLOOKUP($A220,'[1]2. Child Protection'!$B$8:$BG$226,'[1]2. Child Protection'!X$1,FALSE))</f>
        <v>91.88</v>
      </c>
      <c r="O220" s="74" t="e">
        <f>IF(VLOOKUP($A220,'[1]2. Child Protection'!$B$8:$BG$226,'[1]2. Child Protection'!Y$1,FALSE)=#REF!,"",VLOOKUP($A220,'[1]2. Child Protection'!$B$8:$BG$226,'[1]2. Child Protection'!Y$1,FALSE))</f>
        <v>#REF!</v>
      </c>
      <c r="P220" s="74">
        <f>IF(VLOOKUP($A220,'[1]2. Child Protection'!$B$8:$BG$226,'[1]2. Child Protection'!Z$1,FALSE)=F220,"",VLOOKUP($A220,'[1]2. Child Protection'!$B$8:$BG$226,'[1]2. Child Protection'!Z$1,FALSE))</f>
        <v>91.59</v>
      </c>
      <c r="Q220" s="74" t="str">
        <f>IF(VLOOKUP($A220,'[1]2. Child Protection'!$B$8:$BG$226,'[1]2. Child Protection'!AA$1,FALSE)=G220,"",VLOOKUP($A220,'[1]2. Child Protection'!$B$8:$BG$226,'[1]2. Child Protection'!AA$1,FALSE))</f>
        <v/>
      </c>
      <c r="R220" s="61" t="str">
        <f>IF(VLOOKUP($A220,'[1]2. Child Protection'!$B$8:$BG$226,'[1]2. Child Protection'!AB$1,FALSE)=H220,"",VLOOKUP($A220,'[1]2. Child Protection'!$B$8:$BG$226,'[1]2. Child Protection'!AB$1,FALSE))</f>
        <v>DHS, MICS, other national surveys, censuses and vital registration systems</v>
      </c>
    </row>
    <row r="221" spans="1:18" x14ac:dyDescent="0.3">
      <c r="A221" s="56" t="s">
        <v>306</v>
      </c>
      <c r="B221" s="92"/>
      <c r="C221" s="89">
        <v>132.9</v>
      </c>
      <c r="D221" s="92"/>
      <c r="E221" s="90"/>
      <c r="F221" s="90"/>
      <c r="G221" s="102" t="s">
        <v>687</v>
      </c>
      <c r="J221" s="61">
        <f>IF(VLOOKUP($A221,'[1]2. Child Protection'!$B$8:$BG$226,'[1]2. Child Protection'!T$1,FALSE)=C221,"",VLOOKUP($A221,'[1]2. Child Protection'!$B$8:$BG$226,'[1]2. Child Protection'!T$1,FALSE)-C221)</f>
        <v>-32.900000000000006</v>
      </c>
      <c r="K221" s="61" t="str">
        <f>IF(VLOOKUP($A221,'[1]2. Child Protection'!$B$8:$BG$226,'[1]2. Child Protection'!U$1,FALSE)=D221,"",VLOOKUP($A221,'[1]2. Child Protection'!$B$8:$BG$226,'[1]2. Child Protection'!U$1,FALSE))</f>
        <v/>
      </c>
      <c r="L221" s="74" t="e">
        <f>IF(VLOOKUP($A221,'[1]2. Child Protection'!$B$8:$BG$226,'[1]2. Child Protection'!V$1,FALSE)=#REF!,"",VLOOKUP($A221,'[1]2. Child Protection'!$B$8:$BG$226,'[1]2. Child Protection'!V$1,FALSE))</f>
        <v>#REF!</v>
      </c>
      <c r="M221" s="74" t="e">
        <f>IF(VLOOKUP($A221,'[1]2. Child Protection'!$B$8:$BG$226,'[1]2. Child Protection'!W$1,FALSE)=#REF!,"",VLOOKUP($A221,'[1]2. Child Protection'!$B$8:$BG$226,'[1]2. Child Protection'!W$1,FALSE))</f>
        <v>#REF!</v>
      </c>
      <c r="N221" s="74">
        <f>IF(VLOOKUP($A221,'[1]2. Child Protection'!$B$8:$BG$226,'[1]2. Child Protection'!X$1,FALSE)=E221,"",VLOOKUP($A221,'[1]2. Child Protection'!$B$8:$BG$226,'[1]2. Child Protection'!X$1,FALSE))</f>
        <v>100</v>
      </c>
      <c r="O221" s="74" t="e">
        <f>IF(VLOOKUP($A221,'[1]2. Child Protection'!$B$8:$BG$226,'[1]2. Child Protection'!Y$1,FALSE)=#REF!,"",VLOOKUP($A221,'[1]2. Child Protection'!$B$8:$BG$226,'[1]2. Child Protection'!Y$1,FALSE))</f>
        <v>#REF!</v>
      </c>
      <c r="P221" s="74">
        <f>IF(VLOOKUP($A221,'[1]2. Child Protection'!$B$8:$BG$226,'[1]2. Child Protection'!Z$1,FALSE)=F221,"",VLOOKUP($A221,'[1]2. Child Protection'!$B$8:$BG$226,'[1]2. Child Protection'!Z$1,FALSE))</f>
        <v>100</v>
      </c>
      <c r="Q221" s="74">
        <f>IF(VLOOKUP($A221,'[1]2. Child Protection'!$B$8:$BG$226,'[1]2. Child Protection'!AA$1,FALSE)=G221,"",VLOOKUP($A221,'[1]2. Child Protection'!$B$8:$BG$226,'[1]2. Child Protection'!AA$1,FALSE))</f>
        <v>0</v>
      </c>
      <c r="R221" s="61" t="str">
        <f>IF(VLOOKUP($A221,'[1]2. Child Protection'!$B$8:$BG$226,'[1]2. Child Protection'!AB$1,FALSE)=H221,"",VLOOKUP($A221,'[1]2. Child Protection'!$B$8:$BG$226,'[1]2. Child Protection'!AB$1,FALSE))</f>
        <v>DHS, MICS, other national surveys, censuses and vital registration systems</v>
      </c>
    </row>
    <row r="222" spans="1:18" x14ac:dyDescent="0.3">
      <c r="A222" s="56" t="s">
        <v>301</v>
      </c>
      <c r="B222" s="92"/>
      <c r="C222" s="89">
        <v>24.2</v>
      </c>
      <c r="D222" s="92"/>
      <c r="E222" s="89"/>
      <c r="F222" s="90"/>
      <c r="G222" s="102" t="s">
        <v>688</v>
      </c>
      <c r="J222" s="61">
        <f>IF(VLOOKUP($A222,'[1]2. Child Protection'!$B$8:$BG$226,'[1]2. Child Protection'!T$1,FALSE)=C222,"",VLOOKUP($A222,'[1]2. Child Protection'!$B$8:$BG$226,'[1]2. Child Protection'!T$1,FALSE)-C222)</f>
        <v>43.16</v>
      </c>
      <c r="K222" s="61" t="str">
        <f>IF(VLOOKUP($A222,'[1]2. Child Protection'!$B$8:$BG$226,'[1]2. Child Protection'!U$1,FALSE)=D222,"",VLOOKUP($A222,'[1]2. Child Protection'!$B$8:$BG$226,'[1]2. Child Protection'!U$1,FALSE))</f>
        <v/>
      </c>
      <c r="L222" s="74" t="e">
        <f>IF(VLOOKUP($A222,'[1]2. Child Protection'!$B$8:$BG$226,'[1]2. Child Protection'!V$1,FALSE)=#REF!,"",VLOOKUP($A222,'[1]2. Child Protection'!$B$8:$BG$226,'[1]2. Child Protection'!V$1,FALSE))</f>
        <v>#REF!</v>
      </c>
      <c r="M222" s="74" t="e">
        <f>IF(VLOOKUP($A222,'[1]2. Child Protection'!$B$8:$BG$226,'[1]2. Child Protection'!W$1,FALSE)=#REF!,"",VLOOKUP($A222,'[1]2. Child Protection'!$B$8:$BG$226,'[1]2. Child Protection'!W$1,FALSE))</f>
        <v>#REF!</v>
      </c>
      <c r="N222" s="74">
        <f>IF(VLOOKUP($A222,'[1]2. Child Protection'!$B$8:$BG$226,'[1]2. Child Protection'!X$1,FALSE)=E222,"",VLOOKUP($A222,'[1]2. Child Protection'!$B$8:$BG$226,'[1]2. Child Protection'!X$1,FALSE))</f>
        <v>70.040000000000006</v>
      </c>
      <c r="O222" s="74" t="e">
        <f>IF(VLOOKUP($A222,'[1]2. Child Protection'!$B$8:$BG$226,'[1]2. Child Protection'!Y$1,FALSE)=#REF!,"",VLOOKUP($A222,'[1]2. Child Protection'!$B$8:$BG$226,'[1]2. Child Protection'!Y$1,FALSE))</f>
        <v>#REF!</v>
      </c>
      <c r="P222" s="74">
        <f>IF(VLOOKUP($A222,'[1]2. Child Protection'!$B$8:$BG$226,'[1]2. Child Protection'!Z$1,FALSE)=F222,"",VLOOKUP($A222,'[1]2. Child Protection'!$B$8:$BG$226,'[1]2. Child Protection'!Z$1,FALSE))</f>
        <v>70.25</v>
      </c>
      <c r="Q222" s="74">
        <f>IF(VLOOKUP($A222,'[1]2. Child Protection'!$B$8:$BG$226,'[1]2. Child Protection'!AA$1,FALSE)=G222,"",VLOOKUP($A222,'[1]2. Child Protection'!$B$8:$BG$226,'[1]2. Child Protection'!AA$1,FALSE))</f>
        <v>0</v>
      </c>
      <c r="R222" s="61" t="str">
        <f>IF(VLOOKUP($A222,'[1]2. Child Protection'!$B$8:$BG$226,'[1]2. Child Protection'!AB$1,FALSE)=H222,"",VLOOKUP($A222,'[1]2. Child Protection'!$B$8:$BG$226,'[1]2. Child Protection'!AB$1,FALSE))</f>
        <v>DHS, MICS, other national surveys, censuses and vital registration systems</v>
      </c>
    </row>
    <row r="223" spans="1:18" x14ac:dyDescent="0.3">
      <c r="A223" s="57" t="s">
        <v>298</v>
      </c>
      <c r="B223" s="93"/>
      <c r="C223" s="89" t="s">
        <v>23</v>
      </c>
      <c r="D223" s="93"/>
      <c r="E223" s="89"/>
      <c r="F223" s="89"/>
      <c r="G223" s="102"/>
      <c r="J223" s="61" t="e">
        <f>IF(VLOOKUP($A223,'[1]2. Child Protection'!$B$8:$BG$226,'[1]2. Child Protection'!T$1,FALSE)=C223,"",VLOOKUP($A223,'[1]2. Child Protection'!$B$8:$BG$226,'[1]2. Child Protection'!T$1,FALSE)-C223)</f>
        <v>#VALUE!</v>
      </c>
      <c r="K223" s="61" t="str">
        <f>IF(VLOOKUP($A223,'[1]2. Child Protection'!$B$8:$BG$226,'[1]2. Child Protection'!U$1,FALSE)=D223,"",VLOOKUP($A223,'[1]2. Child Protection'!$B$8:$BG$226,'[1]2. Child Protection'!U$1,FALSE))</f>
        <v/>
      </c>
      <c r="L223" s="74" t="e">
        <f>IF(VLOOKUP($A223,'[1]2. Child Protection'!$B$8:$BG$226,'[1]2. Child Protection'!V$1,FALSE)=#REF!,"",VLOOKUP($A223,'[1]2. Child Protection'!$B$8:$BG$226,'[1]2. Child Protection'!V$1,FALSE))</f>
        <v>#REF!</v>
      </c>
      <c r="M223" s="74" t="e">
        <f>IF(VLOOKUP($A223,'[1]2. Child Protection'!$B$8:$BG$226,'[1]2. Child Protection'!W$1,FALSE)=#REF!,"",VLOOKUP($A223,'[1]2. Child Protection'!$B$8:$BG$226,'[1]2. Child Protection'!W$1,FALSE))</f>
        <v>#REF!</v>
      </c>
      <c r="N223" s="74">
        <f>IF(VLOOKUP($A223,'[1]2. Child Protection'!$B$8:$BG$226,'[1]2. Child Protection'!X$1,FALSE)=E223,"",VLOOKUP($A223,'[1]2. Child Protection'!$B$8:$BG$226,'[1]2. Child Protection'!X$1,FALSE))</f>
        <v>45.24</v>
      </c>
      <c r="O223" s="74" t="e">
        <f>IF(VLOOKUP($A223,'[1]2. Child Protection'!$B$8:$BG$226,'[1]2. Child Protection'!Y$1,FALSE)=#REF!,"",VLOOKUP($A223,'[1]2. Child Protection'!$B$8:$BG$226,'[1]2. Child Protection'!Y$1,FALSE))</f>
        <v>#REF!</v>
      </c>
      <c r="P223" s="74">
        <f>IF(VLOOKUP($A223,'[1]2. Child Protection'!$B$8:$BG$226,'[1]2. Child Protection'!Z$1,FALSE)=F223,"",VLOOKUP($A223,'[1]2. Child Protection'!$B$8:$BG$226,'[1]2. Child Protection'!Z$1,FALSE))</f>
        <v>44.14</v>
      </c>
      <c r="Q223" s="74" t="str">
        <f>IF(VLOOKUP($A223,'[1]2. Child Protection'!$B$8:$BG$226,'[1]2. Child Protection'!AA$1,FALSE)=G223,"",VLOOKUP($A223,'[1]2. Child Protection'!$B$8:$BG$226,'[1]2. Child Protection'!AA$1,FALSE))</f>
        <v/>
      </c>
      <c r="R223" s="61" t="str">
        <f>IF(VLOOKUP($A223,'[1]2. Child Protection'!$B$8:$BG$226,'[1]2. Child Protection'!AB$1,FALSE)=H223,"",VLOOKUP($A223,'[1]2. Child Protection'!$B$8:$BG$226,'[1]2. Child Protection'!AB$1,FALSE))</f>
        <v>DHS, MICS, other national surveys, censuses and vital registration systems</v>
      </c>
    </row>
    <row r="224" spans="1:18" x14ac:dyDescent="0.3">
      <c r="A224" s="58" t="s">
        <v>333</v>
      </c>
      <c r="B224" s="94"/>
      <c r="C224" s="89" t="s">
        <v>23</v>
      </c>
      <c r="D224" s="94"/>
      <c r="E224" s="89"/>
      <c r="F224" s="89"/>
      <c r="G224" s="80"/>
      <c r="J224" s="61" t="e">
        <f>IF(VLOOKUP($A224,'[1]2. Child Protection'!$B$8:$BG$226,'[1]2. Child Protection'!T$1,FALSE)=C224,"",VLOOKUP($A224,'[1]2. Child Protection'!$B$8:$BG$226,'[1]2. Child Protection'!T$1,FALSE)-C224)</f>
        <v>#N/A</v>
      </c>
      <c r="K224" s="61" t="e">
        <f>IF(VLOOKUP($A224,'[1]2. Child Protection'!$B$8:$BG$226,'[1]2. Child Protection'!U$1,FALSE)=D224,"",VLOOKUP($A224,'[1]2. Child Protection'!$B$8:$BG$226,'[1]2. Child Protection'!U$1,FALSE))</f>
        <v>#N/A</v>
      </c>
      <c r="L224" s="74" t="e">
        <f>IF(VLOOKUP($A224,'[1]2. Child Protection'!$B$8:$BG$226,'[1]2. Child Protection'!V$1,FALSE)=#REF!,"",VLOOKUP($A224,'[1]2. Child Protection'!$B$8:$BG$226,'[1]2. Child Protection'!V$1,FALSE))</f>
        <v>#N/A</v>
      </c>
      <c r="M224" s="74" t="e">
        <f>IF(VLOOKUP($A224,'[1]2. Child Protection'!$B$8:$BG$226,'[1]2. Child Protection'!W$1,FALSE)=#REF!,"",VLOOKUP($A224,'[1]2. Child Protection'!$B$8:$BG$226,'[1]2. Child Protection'!W$1,FALSE))</f>
        <v>#N/A</v>
      </c>
      <c r="N224" s="74" t="e">
        <f>IF(VLOOKUP($A224,'[1]2. Child Protection'!$B$8:$BG$226,'[1]2. Child Protection'!X$1,FALSE)=E224,"",VLOOKUP($A224,'[1]2. Child Protection'!$B$8:$BG$226,'[1]2. Child Protection'!X$1,FALSE))</f>
        <v>#N/A</v>
      </c>
      <c r="O224" s="74" t="e">
        <f>IF(VLOOKUP($A224,'[1]2. Child Protection'!$B$8:$BG$226,'[1]2. Child Protection'!Y$1,FALSE)=#REF!,"",VLOOKUP($A224,'[1]2. Child Protection'!$B$8:$BG$226,'[1]2. Child Protection'!Y$1,FALSE))</f>
        <v>#N/A</v>
      </c>
      <c r="P224" s="74" t="e">
        <f>IF(VLOOKUP($A224,'[1]2. Child Protection'!$B$8:$BG$226,'[1]2. Child Protection'!Z$1,FALSE)=F224,"",VLOOKUP($A224,'[1]2. Child Protection'!$B$8:$BG$226,'[1]2. Child Protection'!Z$1,FALSE))</f>
        <v>#N/A</v>
      </c>
      <c r="Q224" s="74" t="e">
        <f>IF(VLOOKUP($A224,'[1]2. Child Protection'!$B$8:$BG$226,'[1]2. Child Protection'!AA$1,FALSE)=G224,"",VLOOKUP($A224,'[1]2. Child Protection'!$B$8:$BG$226,'[1]2. Child Protection'!AA$1,FALSE))</f>
        <v>#N/A</v>
      </c>
      <c r="R224" s="61" t="e">
        <f>IF(VLOOKUP($A224,'[1]2. Child Protection'!$B$8:$BG$226,'[1]2. Child Protection'!AB$1,FALSE)=H224,"",VLOOKUP($A224,'[1]2. Child Protection'!$B$8:$BG$226,'[1]2. Child Protection'!AB$1,FALSE))</f>
        <v>#N/A</v>
      </c>
    </row>
    <row r="225" spans="1:18" x14ac:dyDescent="0.3">
      <c r="A225" s="56" t="s">
        <v>328</v>
      </c>
      <c r="B225" s="92"/>
      <c r="C225" s="89" t="s">
        <v>23</v>
      </c>
      <c r="D225" s="92"/>
      <c r="E225" s="89"/>
      <c r="F225" s="89"/>
      <c r="G225" s="102"/>
      <c r="J225" s="61" t="e">
        <f>IF(VLOOKUP($A225,'[1]2. Child Protection'!$B$8:$BG$226,'[1]2. Child Protection'!T$1,FALSE)=C225,"",VLOOKUP($A225,'[1]2. Child Protection'!$B$8:$BG$226,'[1]2. Child Protection'!T$1,FALSE)-C225)</f>
        <v>#VALUE!</v>
      </c>
      <c r="K225" s="61" t="str">
        <f>IF(VLOOKUP($A225,'[1]2. Child Protection'!$B$8:$BG$226,'[1]2. Child Protection'!U$1,FALSE)=D225,"",VLOOKUP($A225,'[1]2. Child Protection'!$B$8:$BG$226,'[1]2. Child Protection'!U$1,FALSE))</f>
        <v/>
      </c>
      <c r="L225" s="74" t="e">
        <f>IF(VLOOKUP($A225,'[1]2. Child Protection'!$B$8:$BG$226,'[1]2. Child Protection'!V$1,FALSE)=#REF!,"",VLOOKUP($A225,'[1]2. Child Protection'!$B$8:$BG$226,'[1]2. Child Protection'!V$1,FALSE))</f>
        <v>#REF!</v>
      </c>
      <c r="M225" s="74" t="e">
        <f>IF(VLOOKUP($A225,'[1]2. Child Protection'!$B$8:$BG$226,'[1]2. Child Protection'!W$1,FALSE)=#REF!,"",VLOOKUP($A225,'[1]2. Child Protection'!$B$8:$BG$226,'[1]2. Child Protection'!W$1,FALSE))</f>
        <v>#REF!</v>
      </c>
      <c r="N225" s="74">
        <f>IF(VLOOKUP($A225,'[1]2. Child Protection'!$B$8:$BG$226,'[1]2. Child Protection'!X$1,FALSE)=E225,"",VLOOKUP($A225,'[1]2. Child Protection'!$B$8:$BG$226,'[1]2. Child Protection'!X$1,FALSE))</f>
        <v>53.94</v>
      </c>
      <c r="O225" s="74" t="e">
        <f>IF(VLOOKUP($A225,'[1]2. Child Protection'!$B$8:$BG$226,'[1]2. Child Protection'!Y$1,FALSE)=#REF!,"",VLOOKUP($A225,'[1]2. Child Protection'!$B$8:$BG$226,'[1]2. Child Protection'!Y$1,FALSE))</f>
        <v>#REF!</v>
      </c>
      <c r="P225" s="74">
        <f>IF(VLOOKUP($A225,'[1]2. Child Protection'!$B$8:$BG$226,'[1]2. Child Protection'!Z$1,FALSE)=F225,"",VLOOKUP($A225,'[1]2. Child Protection'!$B$8:$BG$226,'[1]2. Child Protection'!Z$1,FALSE))</f>
        <v>52.45</v>
      </c>
      <c r="Q225" s="74" t="str">
        <f>IF(VLOOKUP($A225,'[1]2. Child Protection'!$B$8:$BG$226,'[1]2. Child Protection'!AA$1,FALSE)=G225,"",VLOOKUP($A225,'[1]2. Child Protection'!$B$8:$BG$226,'[1]2. Child Protection'!AA$1,FALSE))</f>
        <v/>
      </c>
      <c r="R225" s="61" t="str">
        <f>IF(VLOOKUP($A225,'[1]2. Child Protection'!$B$8:$BG$226,'[1]2. Child Protection'!AB$1,FALSE)=H225,"",VLOOKUP($A225,'[1]2. Child Protection'!$B$8:$BG$226,'[1]2. Child Protection'!AB$1,FALSE))</f>
        <v>DHS, MICS, other national surveys, censuses and vital registration systems</v>
      </c>
    </row>
    <row r="226" spans="1:18" x14ac:dyDescent="0.3">
      <c r="A226" s="56" t="s">
        <v>307</v>
      </c>
      <c r="B226" s="92"/>
      <c r="C226" s="89">
        <v>30.5</v>
      </c>
      <c r="D226" s="92"/>
      <c r="E226" s="89"/>
      <c r="F226" s="89"/>
      <c r="G226" s="102" t="s">
        <v>689</v>
      </c>
      <c r="J226" s="61">
        <f>IF(VLOOKUP($A226,'[1]2. Child Protection'!$B$8:$BG$226,'[1]2. Child Protection'!T$1,FALSE)=C226,"",VLOOKUP($A226,'[1]2. Child Protection'!$B$8:$BG$226,'[1]2. Child Protection'!T$1,FALSE)-C226)</f>
        <v>10.060000000000002</v>
      </c>
      <c r="K226" s="61" t="str">
        <f>IF(VLOOKUP($A226,'[1]2. Child Protection'!$B$8:$BG$226,'[1]2. Child Protection'!U$1,FALSE)=D226,"",VLOOKUP($A226,'[1]2. Child Protection'!$B$8:$BG$226,'[1]2. Child Protection'!U$1,FALSE))</f>
        <v/>
      </c>
      <c r="L226" s="74" t="e">
        <f>IF(VLOOKUP($A226,'[1]2. Child Protection'!$B$8:$BG$226,'[1]2. Child Protection'!V$1,FALSE)=#REF!,"",VLOOKUP($A226,'[1]2. Child Protection'!$B$8:$BG$226,'[1]2. Child Protection'!V$1,FALSE))</f>
        <v>#REF!</v>
      </c>
      <c r="M226" s="74" t="e">
        <f>IF(VLOOKUP($A226,'[1]2. Child Protection'!$B$8:$BG$226,'[1]2. Child Protection'!W$1,FALSE)=#REF!,"",VLOOKUP($A226,'[1]2. Child Protection'!$B$8:$BG$226,'[1]2. Child Protection'!W$1,FALSE))</f>
        <v>#REF!</v>
      </c>
      <c r="N226" s="74">
        <f>IF(VLOOKUP($A226,'[1]2. Child Protection'!$B$8:$BG$226,'[1]2. Child Protection'!X$1,FALSE)=E226,"",VLOOKUP($A226,'[1]2. Child Protection'!$B$8:$BG$226,'[1]2. Child Protection'!X$1,FALSE))</f>
        <v>45.14</v>
      </c>
      <c r="O226" s="74" t="e">
        <f>IF(VLOOKUP($A226,'[1]2. Child Protection'!$B$8:$BG$226,'[1]2. Child Protection'!Y$1,FALSE)=#REF!,"",VLOOKUP($A226,'[1]2. Child Protection'!$B$8:$BG$226,'[1]2. Child Protection'!Y$1,FALSE))</f>
        <v>#REF!</v>
      </c>
      <c r="P226" s="74">
        <f>IF(VLOOKUP($A226,'[1]2. Child Protection'!$B$8:$BG$226,'[1]2. Child Protection'!Z$1,FALSE)=F226,"",VLOOKUP($A226,'[1]2. Child Protection'!$B$8:$BG$226,'[1]2. Child Protection'!Z$1,FALSE))</f>
        <v>44.44</v>
      </c>
      <c r="Q226" s="74">
        <f>IF(VLOOKUP($A226,'[1]2. Child Protection'!$B$8:$BG$226,'[1]2. Child Protection'!AA$1,FALSE)=G226,"",VLOOKUP($A226,'[1]2. Child Protection'!$B$8:$BG$226,'[1]2. Child Protection'!AA$1,FALSE))</f>
        <v>0</v>
      </c>
      <c r="R226" s="61" t="str">
        <f>IF(VLOOKUP($A226,'[1]2. Child Protection'!$B$8:$BG$226,'[1]2. Child Protection'!AB$1,FALSE)=H226,"",VLOOKUP($A226,'[1]2. Child Protection'!$B$8:$BG$226,'[1]2. Child Protection'!AB$1,FALSE))</f>
        <v>DHS, MICS, other national surveys, censuses and vital registration systems</v>
      </c>
    </row>
    <row r="227" spans="1:18" x14ac:dyDescent="0.3">
      <c r="A227" s="59" t="s">
        <v>310</v>
      </c>
      <c r="B227" s="95"/>
      <c r="C227" s="81">
        <v>35.9</v>
      </c>
      <c r="D227" s="95"/>
      <c r="E227" s="81"/>
      <c r="F227" s="81"/>
      <c r="G227" s="103" t="s">
        <v>697</v>
      </c>
      <c r="J227" s="61">
        <f>IF(VLOOKUP($A227,'[1]2. Child Protection'!$B$8:$BG$226,'[1]2. Child Protection'!T$1,FALSE)=C227,"",VLOOKUP($A227,'[1]2. Child Protection'!$B$8:$BG$226,'[1]2. Child Protection'!T$1,FALSE)-C227)</f>
        <v>35.690000000000005</v>
      </c>
      <c r="K227" s="61" t="str">
        <f>IF(VLOOKUP($A227,'[1]2. Child Protection'!$B$8:$BG$226,'[1]2. Child Protection'!U$1,FALSE)=D227,"",VLOOKUP($A227,'[1]2. Child Protection'!$B$8:$BG$226,'[1]2. Child Protection'!U$1,FALSE))</f>
        <v/>
      </c>
      <c r="L227" s="74" t="e">
        <f>IF(VLOOKUP($A227,'[1]2. Child Protection'!$B$8:$BG$226,'[1]2. Child Protection'!V$1,FALSE)=#REF!,"",VLOOKUP($A227,'[1]2. Child Protection'!$B$8:$BG$226,'[1]2. Child Protection'!V$1,FALSE))</f>
        <v>#REF!</v>
      </c>
      <c r="M227" s="74" t="e">
        <f>IF(VLOOKUP($A227,'[1]2. Child Protection'!$B$8:$BG$226,'[1]2. Child Protection'!W$1,FALSE)=#REF!,"",VLOOKUP($A227,'[1]2. Child Protection'!$B$8:$BG$226,'[1]2. Child Protection'!W$1,FALSE))</f>
        <v>#REF!</v>
      </c>
      <c r="N227" s="74">
        <f>IF(VLOOKUP($A227,'[1]2. Child Protection'!$B$8:$BG$226,'[1]2. Child Protection'!X$1,FALSE)=E227,"",VLOOKUP($A227,'[1]2. Child Protection'!$B$8:$BG$226,'[1]2. Child Protection'!X$1,FALSE))</f>
        <v>75.88</v>
      </c>
      <c r="O227" s="74" t="e">
        <f>IF(VLOOKUP($A227,'[1]2. Child Protection'!$B$8:$BG$226,'[1]2. Child Protection'!Y$1,FALSE)=#REF!,"",VLOOKUP($A227,'[1]2. Child Protection'!$B$8:$BG$226,'[1]2. Child Protection'!Y$1,FALSE))</f>
        <v>#REF!</v>
      </c>
      <c r="P227" s="74">
        <f>IF(VLOOKUP($A227,'[1]2. Child Protection'!$B$8:$BG$226,'[1]2. Child Protection'!Z$1,FALSE)=F227,"",VLOOKUP($A227,'[1]2. Child Protection'!$B$8:$BG$226,'[1]2. Child Protection'!Z$1,FALSE))</f>
        <v>75.25</v>
      </c>
      <c r="Q227" s="74">
        <f>IF(VLOOKUP($A227,'[1]2. Child Protection'!$B$8:$BG$226,'[1]2. Child Protection'!AA$1,FALSE)=G227,"",VLOOKUP($A227,'[1]2. Child Protection'!$B$8:$BG$226,'[1]2. Child Protection'!AA$1,FALSE))</f>
        <v>0</v>
      </c>
      <c r="R227" s="61" t="str">
        <f>IF(VLOOKUP($A227,'[1]2. Child Protection'!$B$8:$BG$226,'[1]2. Child Protection'!AB$1,FALSE)=H227,"",VLOOKUP($A227,'[1]2. Child Protection'!$B$8:$BG$226,'[1]2. Child Protection'!AB$1,FALSE))</f>
        <v>DHS, MICS, other national surveys, censuses and vital registration systems</v>
      </c>
    </row>
    <row r="228" spans="1:18" x14ac:dyDescent="0.3">
      <c r="A228" s="74"/>
      <c r="B228" s="74"/>
      <c r="C228" s="74"/>
      <c r="D228" s="74"/>
      <c r="E228" s="69"/>
      <c r="F228" s="69"/>
      <c r="G228" s="69"/>
    </row>
    <row r="229" spans="1:18" x14ac:dyDescent="0.3">
      <c r="A229" s="82" t="s">
        <v>311</v>
      </c>
      <c r="B229" s="82"/>
      <c r="C229" s="83" t="s">
        <v>313</v>
      </c>
      <c r="D229" s="82"/>
      <c r="E229" s="83"/>
      <c r="F229" s="69"/>
      <c r="G229" s="69"/>
    </row>
    <row r="230" spans="1:18" x14ac:dyDescent="0.3">
      <c r="A230" s="82"/>
      <c r="B230" s="82"/>
      <c r="C230" s="61" t="s">
        <v>315</v>
      </c>
      <c r="D230" s="82"/>
      <c r="E230" s="83"/>
      <c r="F230" s="61"/>
    </row>
    <row r="231" spans="1:18" x14ac:dyDescent="0.3">
      <c r="A231" s="82"/>
      <c r="B231" s="82"/>
      <c r="C231" s="61" t="s">
        <v>318</v>
      </c>
      <c r="D231" s="82"/>
      <c r="E231" s="83"/>
      <c r="F231" s="61"/>
    </row>
    <row r="232" spans="1:18" x14ac:dyDescent="0.3">
      <c r="C232" s="83" t="s">
        <v>690</v>
      </c>
      <c r="E232" s="61"/>
      <c r="F232" s="61"/>
    </row>
    <row r="233" spans="1:18" x14ac:dyDescent="0.3">
      <c r="C233" s="83" t="s">
        <v>696</v>
      </c>
      <c r="E233" s="61"/>
      <c r="F233" s="61"/>
    </row>
    <row r="234" spans="1:18" x14ac:dyDescent="0.3">
      <c r="E234" s="84"/>
      <c r="F234" s="61"/>
    </row>
    <row r="235" spans="1:18" x14ac:dyDescent="0.3">
      <c r="A235" s="60" t="s">
        <v>542</v>
      </c>
      <c r="B235" s="60"/>
      <c r="C235" s="61" t="s">
        <v>693</v>
      </c>
      <c r="D235" s="60"/>
      <c r="E235" s="61"/>
      <c r="F235" s="61"/>
    </row>
    <row r="236" spans="1:18" x14ac:dyDescent="0.3">
      <c r="E236" s="84"/>
      <c r="F236" s="61"/>
    </row>
    <row r="237" spans="1:18" x14ac:dyDescent="0.3">
      <c r="A237" s="60" t="s">
        <v>541</v>
      </c>
      <c r="B237" s="60"/>
      <c r="C237" s="60" t="s">
        <v>544</v>
      </c>
      <c r="D237" s="60"/>
      <c r="E237" s="84"/>
      <c r="F237" s="61"/>
    </row>
    <row r="238" spans="1:18" x14ac:dyDescent="0.3">
      <c r="E238" s="84"/>
      <c r="F238" s="61"/>
    </row>
    <row r="239" spans="1:18" s="65" customFormat="1" x14ac:dyDescent="0.3">
      <c r="A239" s="85" t="s">
        <v>323</v>
      </c>
      <c r="B239" s="85"/>
      <c r="C239" s="85"/>
      <c r="D239" s="85"/>
      <c r="E239" s="86"/>
    </row>
    <row r="240" spans="1:18" s="65" customFormat="1" x14ac:dyDescent="0.3">
      <c r="A240" s="60" t="s">
        <v>324</v>
      </c>
      <c r="B240" s="60"/>
      <c r="C240" s="99" t="s">
        <v>325</v>
      </c>
      <c r="D240" s="60"/>
      <c r="E240" s="87"/>
    </row>
    <row r="241" spans="5:6" x14ac:dyDescent="0.3">
      <c r="E241" s="84"/>
      <c r="F241" s="61"/>
    </row>
    <row r="242" spans="5:6" x14ac:dyDescent="0.3">
      <c r="E242" s="84"/>
      <c r="F242" s="61"/>
    </row>
    <row r="243" spans="5:6" x14ac:dyDescent="0.3">
      <c r="E243" s="84"/>
      <c r="F243" s="61"/>
    </row>
    <row r="244" spans="5:6" x14ac:dyDescent="0.3">
      <c r="E244" s="84"/>
      <c r="F244" s="61"/>
    </row>
    <row r="245" spans="5:6" x14ac:dyDescent="0.3">
      <c r="E245" s="84"/>
      <c r="F245" s="61"/>
    </row>
    <row r="246" spans="5:6" x14ac:dyDescent="0.3">
      <c r="E246" s="84"/>
      <c r="F246" s="61"/>
    </row>
    <row r="247" spans="5:6" x14ac:dyDescent="0.3">
      <c r="E247" s="84"/>
      <c r="F247" s="61"/>
    </row>
    <row r="248" spans="5:6" x14ac:dyDescent="0.3">
      <c r="E248" s="84"/>
      <c r="F248" s="61"/>
    </row>
    <row r="249" spans="5:6" x14ac:dyDescent="0.3">
      <c r="E249" s="84"/>
      <c r="F249" s="61"/>
    </row>
    <row r="250" spans="5:6" x14ac:dyDescent="0.3">
      <c r="E250" s="84"/>
      <c r="F250" s="61"/>
    </row>
    <row r="251" spans="5:6" x14ac:dyDescent="0.3">
      <c r="E251" s="84"/>
      <c r="F251" s="61"/>
    </row>
    <row r="252" spans="5:6" x14ac:dyDescent="0.3">
      <c r="E252" s="84"/>
      <c r="F252" s="61"/>
    </row>
    <row r="253" spans="5:6" x14ac:dyDescent="0.3">
      <c r="E253" s="84"/>
      <c r="F253" s="61"/>
    </row>
    <row r="254" spans="5:6" x14ac:dyDescent="0.3">
      <c r="E254" s="84"/>
      <c r="F254" s="61"/>
    </row>
    <row r="255" spans="5:6" x14ac:dyDescent="0.3">
      <c r="E255" s="84"/>
      <c r="F255" s="61"/>
    </row>
    <row r="256" spans="5:6" x14ac:dyDescent="0.3">
      <c r="E256" s="84"/>
      <c r="F256" s="61"/>
    </row>
    <row r="257" spans="5:6" x14ac:dyDescent="0.3">
      <c r="E257" s="84"/>
      <c r="F257" s="61"/>
    </row>
    <row r="258" spans="5:6" x14ac:dyDescent="0.3">
      <c r="E258" s="84"/>
      <c r="F258" s="61"/>
    </row>
    <row r="259" spans="5:6" x14ac:dyDescent="0.3">
      <c r="E259" s="84"/>
      <c r="F259" s="61"/>
    </row>
    <row r="260" spans="5:6" x14ac:dyDescent="0.3">
      <c r="E260" s="84"/>
      <c r="F260" s="61"/>
    </row>
    <row r="261" spans="5:6" x14ac:dyDescent="0.3">
      <c r="E261" s="84"/>
      <c r="F261" s="61"/>
    </row>
    <row r="262" spans="5:6" x14ac:dyDescent="0.3">
      <c r="E262" s="84"/>
      <c r="F262" s="61"/>
    </row>
    <row r="263" spans="5:6" x14ac:dyDescent="0.3">
      <c r="E263" s="84"/>
      <c r="F263" s="61"/>
    </row>
    <row r="264" spans="5:6" x14ac:dyDescent="0.3">
      <c r="E264" s="84"/>
      <c r="F264" s="61"/>
    </row>
    <row r="265" spans="5:6" x14ac:dyDescent="0.3">
      <c r="E265" s="84"/>
      <c r="F265" s="61"/>
    </row>
    <row r="266" spans="5:6" x14ac:dyDescent="0.3">
      <c r="E266" s="84"/>
      <c r="F266" s="61"/>
    </row>
    <row r="267" spans="5:6" x14ac:dyDescent="0.3">
      <c r="E267" s="84"/>
      <c r="F267" s="61"/>
    </row>
    <row r="268" spans="5:6" x14ac:dyDescent="0.3">
      <c r="E268" s="84"/>
      <c r="F268" s="61"/>
    </row>
    <row r="269" spans="5:6" x14ac:dyDescent="0.3">
      <c r="E269" s="84"/>
      <c r="F269" s="61"/>
    </row>
    <row r="270" spans="5:6" x14ac:dyDescent="0.3">
      <c r="E270" s="84"/>
      <c r="F270" s="61"/>
    </row>
    <row r="271" spans="5:6" x14ac:dyDescent="0.3">
      <c r="E271" s="84"/>
      <c r="F271" s="61"/>
    </row>
    <row r="272" spans="5:6" x14ac:dyDescent="0.3">
      <c r="E272" s="84"/>
      <c r="F272" s="61"/>
    </row>
    <row r="273" spans="5:6" x14ac:dyDescent="0.3">
      <c r="E273" s="84"/>
      <c r="F273" s="61"/>
    </row>
    <row r="274" spans="5:6" x14ac:dyDescent="0.3">
      <c r="E274" s="84"/>
      <c r="F274" s="61"/>
    </row>
    <row r="275" spans="5:6" x14ac:dyDescent="0.3">
      <c r="E275" s="84"/>
      <c r="F275" s="61"/>
    </row>
    <row r="276" spans="5:6" x14ac:dyDescent="0.3">
      <c r="E276" s="84"/>
      <c r="F276" s="61"/>
    </row>
    <row r="277" spans="5:6" x14ac:dyDescent="0.3">
      <c r="E277" s="84"/>
      <c r="F277" s="61"/>
    </row>
    <row r="278" spans="5:6" x14ac:dyDescent="0.3">
      <c r="E278" s="84"/>
      <c r="F278" s="61"/>
    </row>
    <row r="279" spans="5:6" x14ac:dyDescent="0.3">
      <c r="E279" s="84"/>
      <c r="F279" s="61"/>
    </row>
    <row r="280" spans="5:6" x14ac:dyDescent="0.3">
      <c r="E280" s="84"/>
      <c r="F280" s="61"/>
    </row>
    <row r="281" spans="5:6" x14ac:dyDescent="0.3">
      <c r="E281" s="84"/>
      <c r="F281" s="61"/>
    </row>
    <row r="282" spans="5:6" x14ac:dyDescent="0.3">
      <c r="E282" s="84"/>
      <c r="F282" s="61"/>
    </row>
    <row r="283" spans="5:6" x14ac:dyDescent="0.3">
      <c r="E283" s="84"/>
      <c r="F283" s="61"/>
    </row>
    <row r="284" spans="5:6" x14ac:dyDescent="0.3">
      <c r="E284" s="84"/>
      <c r="F284" s="61"/>
    </row>
    <row r="285" spans="5:6" x14ac:dyDescent="0.3">
      <c r="E285" s="84"/>
      <c r="F285" s="61"/>
    </row>
    <row r="286" spans="5:6" x14ac:dyDescent="0.3">
      <c r="E286" s="84"/>
      <c r="F286" s="61"/>
    </row>
    <row r="287" spans="5:6" x14ac:dyDescent="0.3">
      <c r="E287" s="84"/>
      <c r="F287" s="61"/>
    </row>
    <row r="288" spans="5:6" x14ac:dyDescent="0.3">
      <c r="E288" s="84"/>
      <c r="F288" s="61"/>
    </row>
  </sheetData>
  <autoFilter ref="A10:R227" xr:uid="{7CCB2D63-014C-4862-8BAD-BFC65DBE0C61}"/>
  <mergeCells count="10">
    <mergeCell ref="E1:G1"/>
    <mergeCell ref="E2:G2"/>
    <mergeCell ref="L9:M9"/>
    <mergeCell ref="A8:B9"/>
    <mergeCell ref="N9:O9"/>
    <mergeCell ref="P9:Q9"/>
    <mergeCell ref="C9:D9"/>
    <mergeCell ref="J9:K9"/>
    <mergeCell ref="J8:Q8"/>
    <mergeCell ref="C8:G8"/>
  </mergeCells>
  <hyperlinks>
    <hyperlink ref="C240" r:id="rId1" xr:uid="{E88739BF-45FB-4B64-96C4-3DACBC8E456D}"/>
  </hyperlinks>
  <pageMargins left="0.2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1F2F1-C44D-446A-A31A-4A5F88CA3013}">
  <dimension ref="A1:AL288"/>
  <sheetViews>
    <sheetView zoomScale="85" zoomScaleNormal="85" workbookViewId="0">
      <pane xSplit="1" ySplit="10" topLeftCell="B210" activePane="bottomRight" state="frozen"/>
      <selection pane="topRight" activeCell="B1" sqref="B1"/>
      <selection pane="bottomLeft" activeCell="A12" sqref="A12"/>
      <selection pane="bottomRight" activeCell="G215" sqref="G215:G227"/>
    </sheetView>
  </sheetViews>
  <sheetFormatPr defaultColWidth="10.28515625" defaultRowHeight="16.5" x14ac:dyDescent="0.3"/>
  <cols>
    <col min="1" max="1" width="27.7109375" style="61" customWidth="1"/>
    <col min="2" max="2" width="7" style="61" customWidth="1"/>
    <col min="3" max="3" width="13.42578125" style="61" customWidth="1"/>
    <col min="4" max="4" width="3.28515625" style="61" customWidth="1"/>
    <col min="5" max="6" width="10.28515625" style="63" customWidth="1"/>
    <col min="7" max="7" width="21.42578125" style="61" customWidth="1"/>
    <col min="8" max="8" width="38.7109375" style="61" customWidth="1"/>
    <col min="9" max="9" width="10.28515625" style="61"/>
    <col min="10" max="12" width="5.85546875" style="61" hidden="1" customWidth="1"/>
    <col min="13" max="17" width="6.28515625" style="61" hidden="1" customWidth="1"/>
    <col min="18" max="18" width="16.7109375" style="61" hidden="1" customWidth="1"/>
    <col min="19" max="34" width="7.85546875" style="61" customWidth="1"/>
    <col min="35" max="16384" width="10.28515625" style="61"/>
  </cols>
  <sheetData>
    <row r="1" spans="1:38" ht="18" x14ac:dyDescent="0.3">
      <c r="A1" s="60"/>
      <c r="B1" s="60"/>
      <c r="C1" s="60"/>
      <c r="D1" s="60"/>
      <c r="E1" s="114"/>
      <c r="F1" s="114"/>
      <c r="G1" s="114"/>
    </row>
    <row r="2" spans="1:38" x14ac:dyDescent="0.3">
      <c r="A2" s="62"/>
      <c r="B2" s="62"/>
      <c r="C2" s="62"/>
      <c r="D2" s="62"/>
      <c r="E2" s="115"/>
      <c r="F2" s="115"/>
      <c r="G2" s="115"/>
    </row>
    <row r="3" spans="1:38" x14ac:dyDescent="0.3">
      <c r="A3" s="62"/>
      <c r="B3" s="62"/>
      <c r="C3" s="62"/>
      <c r="D3" s="62"/>
      <c r="E3" s="64"/>
      <c r="F3" s="64"/>
      <c r="G3" s="64"/>
    </row>
    <row r="4" spans="1:38" s="65" customFormat="1" ht="18.75" x14ac:dyDescent="0.3">
      <c r="A4" s="88" t="s">
        <v>543</v>
      </c>
      <c r="B4" s="88"/>
      <c r="C4" s="88"/>
      <c r="D4" s="88"/>
    </row>
    <row r="5" spans="1:38" s="65" customFormat="1" x14ac:dyDescent="0.3"/>
    <row r="6" spans="1:38" s="65" customFormat="1" x14ac:dyDescent="0.3">
      <c r="A6" s="60" t="s">
        <v>695</v>
      </c>
      <c r="B6" s="60"/>
      <c r="C6" s="60"/>
      <c r="D6" s="60"/>
    </row>
    <row r="7" spans="1:38" x14ac:dyDescent="0.3">
      <c r="A7" s="62"/>
      <c r="B7" s="62"/>
      <c r="C7" s="62"/>
      <c r="D7" s="62"/>
      <c r="E7" s="64"/>
      <c r="F7" s="64"/>
      <c r="G7" s="64"/>
    </row>
    <row r="8" spans="1:38" ht="30.75" customHeight="1" x14ac:dyDescent="0.3">
      <c r="A8" s="117" t="s">
        <v>4</v>
      </c>
      <c r="B8" s="118"/>
      <c r="C8" s="111" t="s">
        <v>681</v>
      </c>
      <c r="D8" s="112"/>
      <c r="E8" s="112"/>
      <c r="F8" s="112"/>
      <c r="G8" s="113"/>
      <c r="J8" s="109" t="s">
        <v>334</v>
      </c>
      <c r="K8" s="109"/>
      <c r="L8" s="109"/>
      <c r="M8" s="109"/>
      <c r="N8" s="109"/>
      <c r="O8" s="109"/>
      <c r="P8" s="109"/>
      <c r="Q8" s="110"/>
    </row>
    <row r="9" spans="1:38" ht="30" customHeight="1" x14ac:dyDescent="0.3">
      <c r="A9" s="119"/>
      <c r="B9" s="120"/>
      <c r="C9" s="105" t="s">
        <v>545</v>
      </c>
      <c r="D9" s="106"/>
      <c r="E9" s="98" t="s">
        <v>540</v>
      </c>
      <c r="F9" s="98" t="s">
        <v>538</v>
      </c>
      <c r="G9" s="98" t="s">
        <v>539</v>
      </c>
      <c r="H9" s="100" t="s">
        <v>8</v>
      </c>
      <c r="J9" s="107" t="s">
        <v>335</v>
      </c>
      <c r="K9" s="108"/>
      <c r="L9" s="116"/>
      <c r="M9" s="116"/>
      <c r="N9" s="104" t="s">
        <v>9</v>
      </c>
      <c r="O9" s="104"/>
      <c r="P9" s="104" t="s">
        <v>10</v>
      </c>
      <c r="Q9" s="104"/>
      <c r="R9" s="97"/>
    </row>
    <row r="10" spans="1:38" x14ac:dyDescent="0.3">
      <c r="A10" s="66"/>
      <c r="B10" s="66"/>
      <c r="C10" s="66"/>
      <c r="D10" s="66"/>
      <c r="E10" s="67"/>
      <c r="F10" s="67"/>
      <c r="G10" s="67"/>
      <c r="H10" s="68"/>
      <c r="T10" s="61" t="s">
        <v>698</v>
      </c>
      <c r="U10" s="61" t="s">
        <v>699</v>
      </c>
      <c r="V10" s="61" t="s">
        <v>700</v>
      </c>
      <c r="W10" s="61" t="s">
        <v>701</v>
      </c>
      <c r="X10" s="61" t="s">
        <v>702</v>
      </c>
      <c r="Z10" s="131" t="s">
        <v>703</v>
      </c>
      <c r="AA10" s="131" t="s">
        <v>540</v>
      </c>
      <c r="AB10" s="131" t="s">
        <v>538</v>
      </c>
      <c r="AC10" s="131" t="s">
        <v>539</v>
      </c>
      <c r="AD10" s="131" t="s">
        <v>8</v>
      </c>
    </row>
    <row r="11" spans="1:38" x14ac:dyDescent="0.3">
      <c r="A11" s="61" t="s">
        <v>11</v>
      </c>
      <c r="B11" s="61" t="s">
        <v>336</v>
      </c>
      <c r="C11" s="74">
        <v>39.707799560536408</v>
      </c>
      <c r="D11" s="61" t="s">
        <v>28</v>
      </c>
      <c r="E11" s="71">
        <v>2018</v>
      </c>
      <c r="F11" s="71" t="s">
        <v>546</v>
      </c>
      <c r="G11" s="101" t="s">
        <v>547</v>
      </c>
      <c r="H11" s="73" t="s">
        <v>548</v>
      </c>
      <c r="J11" s="74">
        <f>IF(VLOOKUP($A11,'[1]2. Child Protection'!$B$8:$BG$226,'[1]2. Child Protection'!T$1,FALSE)=C11,"",VLOOKUP($A11,'[1]2. Child Protection'!$B$8:$BG$226,'[1]2. Child Protection'!T$1,FALSE)-C11)</f>
        <v>10.992200439463595</v>
      </c>
      <c r="K11" s="74">
        <f>IF(VLOOKUP($A11,'[1]2. Child Protection'!$B$8:$BG$226,'[1]2. Child Protection'!U$1,FALSE)=D11,"",VLOOKUP($A11,'[1]2. Child Protection'!$B$8:$BG$226,'[1]2. Child Protection'!U$1,FALSE))</f>
        <v>0</v>
      </c>
      <c r="L11" s="74" t="e">
        <f>IF(VLOOKUP($A11,'[1]2. Child Protection'!$B$8:$BG$226,'[1]2. Child Protection'!V$1,FALSE)=#REF!,"",VLOOKUP($A11,'[1]2. Child Protection'!$B$8:$BG$226,'[1]2. Child Protection'!V$1,FALSE)-#REF!)</f>
        <v>#REF!</v>
      </c>
      <c r="M11" s="74" t="e">
        <f>IF(VLOOKUP($A11,'[1]2. Child Protection'!$B$8:$BG$226,'[1]2. Child Protection'!W$1,FALSE)=#REF!,"",VLOOKUP($A11,'[1]2. Child Protection'!$B$8:$BG$226,'[1]2. Child Protection'!W$1,FALSE))</f>
        <v>#REF!</v>
      </c>
      <c r="N11" s="74">
        <f>IF(VLOOKUP($A11,'[1]2. Child Protection'!$B$8:$BG$226,'[1]2. Child Protection'!X$1,FALSE)=E11,"",VLOOKUP($A11,'[1]2. Child Protection'!$B$8:$BG$226,'[1]2. Child Protection'!X$1,FALSE)-E11)</f>
        <v>-1975.3</v>
      </c>
      <c r="O11" s="74" t="e">
        <f>IF(VLOOKUP($A11,'[1]2. Child Protection'!$B$8:$BG$226,'[1]2. Child Protection'!Y$1,FALSE)=#REF!,"",VLOOKUP($A11,'[1]2. Child Protection'!$B$8:$BG$226,'[1]2. Child Protection'!Y$1,FALSE))</f>
        <v>#REF!</v>
      </c>
      <c r="P11" s="74" t="e">
        <f>IF(VLOOKUP($A11,'[1]2. Child Protection'!$B$8:$BG$226,'[1]2. Child Protection'!Z$1,FALSE)=F11,"",VLOOKUP($A11,'[1]2. Child Protection'!$B$8:$BG$226,'[1]2. Child Protection'!Z$1,FALSE)-F11)</f>
        <v>#VALUE!</v>
      </c>
      <c r="Q11" s="74">
        <f>IF(VLOOKUP($A11,'[1]2. Child Protection'!$B$8:$BG$226,'[1]2. Child Protection'!AA$1,FALSE)=G11,"",VLOOKUP($A11,'[1]2. Child Protection'!$B$8:$BG$226,'[1]2. Child Protection'!AA$1,FALSE))</f>
        <v>0</v>
      </c>
      <c r="R11" s="61" t="str">
        <f>IF(VLOOKUP($A11,'[1]2. Child Protection'!$B$8:$BG$226,'[1]2. Child Protection'!AB$1,FALSE)=H11,"",VLOOKUP($A11,'[1]2. Child Protection'!$B$8:$BG$226,'[1]2. Child Protection'!AB$1,FALSE))</f>
        <v>DHS 2015</v>
      </c>
      <c r="S11" s="61" t="s">
        <v>336</v>
      </c>
      <c r="T11" s="132">
        <v>39.707799560536408</v>
      </c>
      <c r="U11" s="61">
        <v>2018</v>
      </c>
      <c r="V11" s="61" t="s">
        <v>546</v>
      </c>
      <c r="W11" s="61" t="s">
        <v>547</v>
      </c>
      <c r="X11" s="61" t="s">
        <v>548</v>
      </c>
      <c r="Y11" s="61" t="b">
        <f>Z11=T11</f>
        <v>1</v>
      </c>
      <c r="Z11" s="132">
        <f>VLOOKUP($S11,$B$11:$H$212,2,FALSE)</f>
        <v>39.707799560536408</v>
      </c>
      <c r="AA11" s="74">
        <f>VLOOKUP($S11,$B$11:$H$212,4,FALSE)</f>
        <v>2018</v>
      </c>
      <c r="AB11" s="74" t="str">
        <f>VLOOKUP($S11,$B$11:$H$212,5,FALSE)</f>
        <v>Y12T18</v>
      </c>
      <c r="AC11" s="74" t="str">
        <f>VLOOKUP($S11,$B$11:$H$212,6,FALSE)</f>
        <v>Age is 12-18 years</v>
      </c>
      <c r="AD11" s="74" t="str">
        <f>VLOOKUP($S11,$B$11:$H$212,7,FALSE)</f>
        <v>National Statistics and Information Authority</v>
      </c>
      <c r="AE11" s="61" t="b">
        <f>AA11=U11</f>
        <v>1</v>
      </c>
      <c r="AF11" s="61" t="b">
        <f>AB11=V11</f>
        <v>1</v>
      </c>
      <c r="AG11" s="61" t="b">
        <f>AC11=W11</f>
        <v>1</v>
      </c>
      <c r="AH11" s="61" t="b">
        <f>AD11=X11</f>
        <v>1</v>
      </c>
      <c r="AI11" s="61" t="s">
        <v>336</v>
      </c>
      <c r="AJ11" s="61">
        <v>39.700000000000003</v>
      </c>
      <c r="AK11" s="132">
        <f t="shared" ref="AK11:AK74" si="0">VLOOKUP(AI11,$S$11:$T$170,2,FALSE)</f>
        <v>39.707799560536408</v>
      </c>
      <c r="AL11" s="132">
        <f>AK11-AJ11</f>
        <v>7.7995605364051812E-3</v>
      </c>
    </row>
    <row r="12" spans="1:38" x14ac:dyDescent="0.3">
      <c r="A12" s="61" t="s">
        <v>20</v>
      </c>
      <c r="B12" s="61" t="s">
        <v>340</v>
      </c>
      <c r="C12" s="74" t="s">
        <v>12</v>
      </c>
      <c r="D12" s="61" t="s">
        <v>12</v>
      </c>
      <c r="E12" s="69" t="s">
        <v>12</v>
      </c>
      <c r="F12" s="71" t="s">
        <v>12</v>
      </c>
      <c r="G12" s="72" t="s">
        <v>12</v>
      </c>
      <c r="H12" s="73" t="s">
        <v>12</v>
      </c>
      <c r="J12" s="61" t="e">
        <f>IF(VLOOKUP($A12,'[1]2. Child Protection'!$B$8:$BG$226,'[1]2. Child Protection'!T$1,FALSE)=C12,"",VLOOKUP($A12,'[1]2. Child Protection'!$B$8:$BG$226,'[1]2. Child Protection'!T$1,FALSE)-C12)</f>
        <v>#VALUE!</v>
      </c>
      <c r="K12" s="61" t="str">
        <f>IF(VLOOKUP($A12,'[1]2. Child Protection'!$B$8:$BG$226,'[1]2. Child Protection'!U$1,FALSE)=D12,"",VLOOKUP($A12,'[1]2. Child Protection'!$B$8:$BG$226,'[1]2. Child Protection'!U$1,FALSE))</f>
        <v/>
      </c>
      <c r="L12" s="74" t="e">
        <f>IF(VLOOKUP($A12,'[1]2. Child Protection'!$B$8:$BG$226,'[1]2. Child Protection'!V$1,FALSE)=#REF!,"",VLOOKUP($A12,'[1]2. Child Protection'!$B$8:$BG$226,'[1]2. Child Protection'!V$1,FALSE)-#REF!)</f>
        <v>#REF!</v>
      </c>
      <c r="M12" s="74" t="e">
        <f>IF(VLOOKUP($A12,'[1]2. Child Protection'!$B$8:$BG$226,'[1]2. Child Protection'!W$1,FALSE)=#REF!,"",VLOOKUP($A12,'[1]2. Child Protection'!$B$8:$BG$226,'[1]2. Child Protection'!W$1,FALSE))</f>
        <v>#REF!</v>
      </c>
      <c r="N12" s="74" t="e">
        <f>IF(VLOOKUP($A12,'[1]2. Child Protection'!$B$8:$BG$226,'[1]2. Child Protection'!X$1,FALSE)=E12,"",VLOOKUP($A12,'[1]2. Child Protection'!$B$8:$BG$226,'[1]2. Child Protection'!X$1,FALSE)-E12)</f>
        <v>#VALUE!</v>
      </c>
      <c r="O12" s="74" t="e">
        <f>IF(VLOOKUP($A12,'[1]2. Child Protection'!$B$8:$BG$226,'[1]2. Child Protection'!Y$1,FALSE)=#REF!,"",VLOOKUP($A12,'[1]2. Child Protection'!$B$8:$BG$226,'[1]2. Child Protection'!Y$1,FALSE))</f>
        <v>#REF!</v>
      </c>
      <c r="P12" s="74" t="e">
        <f>IF(VLOOKUP($A12,'[1]2. Child Protection'!$B$8:$BG$226,'[1]2. Child Protection'!Z$1,FALSE)=F12,"",VLOOKUP($A12,'[1]2. Child Protection'!$B$8:$BG$226,'[1]2. Child Protection'!Z$1,FALSE)-F12)</f>
        <v>#VALUE!</v>
      </c>
      <c r="Q12" s="74" t="str">
        <f>IF(VLOOKUP($A12,'[1]2. Child Protection'!$B$8:$BG$226,'[1]2. Child Protection'!AA$1,FALSE)=G12,"",VLOOKUP($A12,'[1]2. Child Protection'!$B$8:$BG$226,'[1]2. Child Protection'!AA$1,FALSE))</f>
        <v/>
      </c>
      <c r="R12" s="61" t="str">
        <f>IF(VLOOKUP($A12,'[1]2. Child Protection'!$B$8:$BG$226,'[1]2. Child Protection'!AB$1,FALSE)=H12,"",VLOOKUP($A12,'[1]2. Child Protection'!$B$8:$BG$226,'[1]2. Child Protection'!AB$1,FALSE))</f>
        <v>DHS 2015-16</v>
      </c>
      <c r="S12" s="61" t="s">
        <v>337</v>
      </c>
      <c r="T12" s="132">
        <v>14.000933395559706</v>
      </c>
      <c r="U12" s="61">
        <v>2020</v>
      </c>
      <c r="V12" s="61" t="s">
        <v>549</v>
      </c>
      <c r="X12" s="61" t="s">
        <v>550</v>
      </c>
      <c r="Y12" s="61" t="b">
        <f t="shared" ref="Y12:Y75" si="1">Z12=T12</f>
        <v>1</v>
      </c>
      <c r="Z12" s="132">
        <f t="shared" ref="Z12:Z75" si="2">VLOOKUP($S12,$B$11:$H$212,2,FALSE)</f>
        <v>14.000933395559706</v>
      </c>
      <c r="AA12" s="74">
        <f t="shared" ref="AA12:AA75" si="3">VLOOKUP($S12,$B$11:$H$212,4,FALSE)</f>
        <v>2020</v>
      </c>
      <c r="AB12" s="74" t="str">
        <f t="shared" ref="AB12:AB75" si="4">VLOOKUP($S12,$B$11:$H$212,5,FALSE)</f>
        <v>Y14T17</v>
      </c>
      <c r="AC12" s="74">
        <f t="shared" ref="AC12:AC75" si="5">VLOOKUP($S12,$B$11:$H$212,6,FALSE)</f>
        <v>0</v>
      </c>
      <c r="AD12" s="74" t="str">
        <f t="shared" ref="AD12:AD75" si="6">VLOOKUP($S12,$B$11:$H$212,7,FALSE)</f>
        <v>Institute of Statistics as part of TransMonEE</v>
      </c>
      <c r="AE12" s="61" t="b">
        <f t="shared" ref="AE12:AE75" si="7">AA12=U12</f>
        <v>1</v>
      </c>
      <c r="AF12" s="61" t="b">
        <f t="shared" ref="AF12:AF75" si="8">AB12=V12</f>
        <v>1</v>
      </c>
      <c r="AG12" s="61" t="b">
        <f t="shared" ref="AG12:AG75" si="9">AC12=W12</f>
        <v>1</v>
      </c>
      <c r="AH12" s="61" t="b">
        <f t="shared" ref="AH12:AH75" si="10">AD12=X12</f>
        <v>1</v>
      </c>
      <c r="AI12" s="61" t="s">
        <v>337</v>
      </c>
      <c r="AJ12" s="61">
        <v>14</v>
      </c>
      <c r="AK12" s="132">
        <f t="shared" si="0"/>
        <v>14.000933395559706</v>
      </c>
      <c r="AL12" s="132">
        <f t="shared" ref="AL12:AL75" si="11">AK12-AJ12</f>
        <v>9.3339555970572974E-4</v>
      </c>
    </row>
    <row r="13" spans="1:38" x14ac:dyDescent="0.3">
      <c r="A13" s="61" t="s">
        <v>22</v>
      </c>
      <c r="B13" s="61" t="s">
        <v>341</v>
      </c>
      <c r="C13" s="96">
        <v>155.72405056534618</v>
      </c>
      <c r="D13" s="61" t="s">
        <v>12</v>
      </c>
      <c r="E13" s="69">
        <v>2021</v>
      </c>
      <c r="F13" s="69" t="s">
        <v>554</v>
      </c>
      <c r="G13" s="72"/>
      <c r="H13" s="73" t="s">
        <v>555</v>
      </c>
      <c r="J13" s="61" t="e">
        <f>IF(VLOOKUP($A13,'[1]2. Child Protection'!$B$8:$BG$226,'[1]2. Child Protection'!T$1,FALSE)=C13,"",VLOOKUP($A13,'[1]2. Child Protection'!$B$8:$BG$226,'[1]2. Child Protection'!T$1,FALSE)-C13)</f>
        <v>#VALUE!</v>
      </c>
      <c r="K13" s="61" t="str">
        <f>IF(VLOOKUP($A13,'[1]2. Child Protection'!$B$8:$BG$226,'[1]2. Child Protection'!U$1,FALSE)=D13,"",VLOOKUP($A13,'[1]2. Child Protection'!$B$8:$BG$226,'[1]2. Child Protection'!U$1,FALSE))</f>
        <v/>
      </c>
      <c r="L13" s="74" t="e">
        <f>IF(VLOOKUP($A13,'[1]2. Child Protection'!$B$8:$BG$226,'[1]2. Child Protection'!V$1,FALSE)=#REF!,"",VLOOKUP($A13,'[1]2. Child Protection'!$B$8:$BG$226,'[1]2. Child Protection'!V$1,FALSE)-#REF!)</f>
        <v>#REF!</v>
      </c>
      <c r="M13" s="74" t="e">
        <f>IF(VLOOKUP($A13,'[1]2. Child Protection'!$B$8:$BG$226,'[1]2. Child Protection'!W$1,FALSE)=#REF!,"",VLOOKUP($A13,'[1]2. Child Protection'!$B$8:$BG$226,'[1]2. Child Protection'!W$1,FALSE))</f>
        <v>#REF!</v>
      </c>
      <c r="N13" s="74" t="e">
        <f>IF(VLOOKUP($A13,'[1]2. Child Protection'!$B$8:$BG$226,'[1]2. Child Protection'!X$1,FALSE)=E13,"",VLOOKUP($A13,'[1]2. Child Protection'!$B$8:$BG$226,'[1]2. Child Protection'!X$1,FALSE)-E13)</f>
        <v>#VALUE!</v>
      </c>
      <c r="O13" s="74" t="e">
        <f>IF(VLOOKUP($A13,'[1]2. Child Protection'!$B$8:$BG$226,'[1]2. Child Protection'!Y$1,FALSE)=#REF!,"",VLOOKUP($A13,'[1]2. Child Protection'!$B$8:$BG$226,'[1]2. Child Protection'!Y$1,FALSE))</f>
        <v>#REF!</v>
      </c>
      <c r="P13" s="74" t="e">
        <f>IF(VLOOKUP($A13,'[1]2. Child Protection'!$B$8:$BG$226,'[1]2. Child Protection'!Z$1,FALSE)=F13,"",VLOOKUP($A13,'[1]2. Child Protection'!$B$8:$BG$226,'[1]2. Child Protection'!Z$1,FALSE)-F13)</f>
        <v>#VALUE!</v>
      </c>
      <c r="Q13" s="74" t="str">
        <f>IF(VLOOKUP($A13,'[1]2. Child Protection'!$B$8:$BG$226,'[1]2. Child Protection'!AA$1,FALSE)=G13,"",VLOOKUP($A13,'[1]2. Child Protection'!$B$8:$BG$226,'[1]2. Child Protection'!AA$1,FALSE))</f>
        <v/>
      </c>
      <c r="R13" s="61">
        <f>IF(VLOOKUP($A13,'[1]2. Child Protection'!$B$8:$BG$226,'[1]2. Child Protection'!AB$1,FALSE)=H13,"",VLOOKUP($A13,'[1]2. Child Protection'!$B$8:$BG$226,'[1]2. Child Protection'!AB$1,FALSE))</f>
        <v>0</v>
      </c>
      <c r="S13" s="61" t="s">
        <v>338</v>
      </c>
      <c r="T13" s="132">
        <v>18.379684600435056</v>
      </c>
      <c r="U13" s="61">
        <v>2015</v>
      </c>
      <c r="V13" s="61" t="s">
        <v>551</v>
      </c>
      <c r="X13" s="61" t="s">
        <v>552</v>
      </c>
      <c r="Y13" s="61" t="b">
        <f t="shared" si="1"/>
        <v>1</v>
      </c>
      <c r="Z13" s="132">
        <f t="shared" si="2"/>
        <v>18.379684600435056</v>
      </c>
      <c r="AA13" s="74">
        <f t="shared" si="3"/>
        <v>2015</v>
      </c>
      <c r="AB13" s="74" t="str">
        <f t="shared" si="4"/>
        <v>Y13T17</v>
      </c>
      <c r="AC13" s="74">
        <f t="shared" si="5"/>
        <v>0</v>
      </c>
      <c r="AD13" s="74" t="str">
        <f t="shared" si="6"/>
        <v>UNODC</v>
      </c>
      <c r="AE13" s="61" t="b">
        <f t="shared" si="7"/>
        <v>1</v>
      </c>
      <c r="AF13" s="61" t="b">
        <f t="shared" si="8"/>
        <v>1</v>
      </c>
      <c r="AG13" s="61" t="b">
        <f t="shared" si="9"/>
        <v>1</v>
      </c>
      <c r="AH13" s="61" t="b">
        <f t="shared" si="10"/>
        <v>1</v>
      </c>
      <c r="AI13" s="61" t="s">
        <v>338</v>
      </c>
      <c r="AJ13" s="61">
        <v>18.399999999999999</v>
      </c>
      <c r="AK13" s="132">
        <f t="shared" si="0"/>
        <v>18.379684600435056</v>
      </c>
      <c r="AL13" s="132">
        <f t="shared" si="11"/>
        <v>-2.0315399564942993E-2</v>
      </c>
    </row>
    <row r="14" spans="1:38" x14ac:dyDescent="0.3">
      <c r="A14" s="61" t="s">
        <v>14</v>
      </c>
      <c r="B14" s="61" t="s">
        <v>337</v>
      </c>
      <c r="C14" s="74">
        <v>14.000933395559706</v>
      </c>
      <c r="D14" s="61" t="s">
        <v>12</v>
      </c>
      <c r="E14" s="69">
        <v>2020</v>
      </c>
      <c r="F14" s="71" t="s">
        <v>549</v>
      </c>
      <c r="G14" s="72"/>
      <c r="H14" s="73" t="s">
        <v>550</v>
      </c>
      <c r="J14" s="61">
        <f>IF(VLOOKUP($A14,'[1]2. Child Protection'!$B$8:$BG$226,'[1]2. Child Protection'!T$1,FALSE)=C14,"",VLOOKUP($A14,'[1]2. Child Protection'!$B$8:$BG$226,'[1]2. Child Protection'!T$1,FALSE)-C14)</f>
        <v>83.699066604440304</v>
      </c>
      <c r="K14" s="61" t="str">
        <f>IF(VLOOKUP($A14,'[1]2. Child Protection'!$B$8:$BG$226,'[1]2. Child Protection'!U$1,FALSE)=D14,"",VLOOKUP($A14,'[1]2. Child Protection'!$B$8:$BG$226,'[1]2. Child Protection'!U$1,FALSE))</f>
        <v/>
      </c>
      <c r="L14" s="74" t="e">
        <f>IF(VLOOKUP($A14,'[1]2. Child Protection'!$B$8:$BG$226,'[1]2. Child Protection'!V$1,FALSE)=#REF!,"",VLOOKUP($A14,'[1]2. Child Protection'!$B$8:$BG$226,'[1]2. Child Protection'!V$1,FALSE)-#REF!)</f>
        <v>#REF!</v>
      </c>
      <c r="M14" s="74" t="e">
        <f>IF(VLOOKUP($A14,'[1]2. Child Protection'!$B$8:$BG$226,'[1]2. Child Protection'!W$1,FALSE)=#REF!,"",VLOOKUP($A14,'[1]2. Child Protection'!$B$8:$BG$226,'[1]2. Child Protection'!W$1,FALSE))</f>
        <v>#REF!</v>
      </c>
      <c r="N14" s="74">
        <f>IF(VLOOKUP($A14,'[1]2. Child Protection'!$B$8:$BG$226,'[1]2. Child Protection'!X$1,FALSE)=E14,"",VLOOKUP($A14,'[1]2. Child Protection'!$B$8:$BG$226,'[1]2. Child Protection'!X$1,FALSE)-E14)</f>
        <v>-1921.1</v>
      </c>
      <c r="O14" s="74" t="e">
        <f>IF(VLOOKUP($A14,'[1]2. Child Protection'!$B$8:$BG$226,'[1]2. Child Protection'!Y$1,FALSE)=#REF!,"",VLOOKUP($A14,'[1]2. Child Protection'!$B$8:$BG$226,'[1]2. Child Protection'!Y$1,FALSE))</f>
        <v>#REF!</v>
      </c>
      <c r="P14" s="74" t="e">
        <f>IF(VLOOKUP($A14,'[1]2. Child Protection'!$B$8:$BG$226,'[1]2. Child Protection'!Z$1,FALSE)=F14,"",VLOOKUP($A14,'[1]2. Child Protection'!$B$8:$BG$226,'[1]2. Child Protection'!Z$1,FALSE)-F14)</f>
        <v>#VALUE!</v>
      </c>
      <c r="Q14" s="74" t="str">
        <f>IF(VLOOKUP($A14,'[1]2. Child Protection'!$B$8:$BG$226,'[1]2. Child Protection'!AA$1,FALSE)=G14,"",VLOOKUP($A14,'[1]2. Child Protection'!$B$8:$BG$226,'[1]2. Child Protection'!AA$1,FALSE))</f>
        <v/>
      </c>
      <c r="R14" s="61" t="str">
        <f>IF(VLOOKUP($A14,'[1]2. Child Protection'!$B$8:$BG$226,'[1]2. Child Protection'!AB$1,FALSE)=H14,"",VLOOKUP($A14,'[1]2. Child Protection'!$B$8:$BG$226,'[1]2. Child Protection'!AB$1,FALSE))</f>
        <v>DHS 2017-18</v>
      </c>
      <c r="S14" s="61" t="s">
        <v>339</v>
      </c>
      <c r="T14" s="132">
        <v>0</v>
      </c>
      <c r="U14" s="61">
        <v>2018</v>
      </c>
      <c r="V14" s="61" t="s">
        <v>553</v>
      </c>
      <c r="X14" s="61" t="s">
        <v>552</v>
      </c>
      <c r="Y14" s="61" t="b">
        <f t="shared" si="1"/>
        <v>1</v>
      </c>
      <c r="Z14" s="132">
        <f t="shared" si="2"/>
        <v>0</v>
      </c>
      <c r="AA14" s="74">
        <f t="shared" si="3"/>
        <v>2018</v>
      </c>
      <c r="AB14" s="74" t="str">
        <f t="shared" si="4"/>
        <v>Y12T17</v>
      </c>
      <c r="AC14" s="74">
        <f t="shared" si="5"/>
        <v>0</v>
      </c>
      <c r="AD14" s="74" t="str">
        <f t="shared" si="6"/>
        <v>UNODC</v>
      </c>
      <c r="AE14" s="61" t="b">
        <f t="shared" si="7"/>
        <v>1</v>
      </c>
      <c r="AF14" s="61" t="b">
        <f t="shared" si="8"/>
        <v>1</v>
      </c>
      <c r="AG14" s="61" t="b">
        <f t="shared" si="9"/>
        <v>1</v>
      </c>
      <c r="AH14" s="61" t="b">
        <f t="shared" si="10"/>
        <v>1</v>
      </c>
      <c r="AI14" s="61" t="s">
        <v>339</v>
      </c>
      <c r="AJ14" s="61">
        <v>0</v>
      </c>
      <c r="AK14" s="132">
        <f t="shared" si="0"/>
        <v>0</v>
      </c>
      <c r="AL14" s="132">
        <f t="shared" si="11"/>
        <v>0</v>
      </c>
    </row>
    <row r="15" spans="1:38" x14ac:dyDescent="0.3">
      <c r="A15" s="61" t="s">
        <v>18</v>
      </c>
      <c r="B15" s="61" t="s">
        <v>339</v>
      </c>
      <c r="C15" s="96">
        <v>0</v>
      </c>
      <c r="D15" s="61" t="s">
        <v>12</v>
      </c>
      <c r="E15" s="69">
        <v>2018</v>
      </c>
      <c r="F15" s="69" t="s">
        <v>553</v>
      </c>
      <c r="G15" s="70"/>
      <c r="H15" s="73" t="s">
        <v>552</v>
      </c>
      <c r="J15" s="61" t="e">
        <f>IF(VLOOKUP($A15,'[1]2. Child Protection'!$B$8:$BG$226,'[1]2. Child Protection'!T$1,FALSE)=C15,"",VLOOKUP($A15,'[1]2. Child Protection'!$B$8:$BG$226,'[1]2. Child Protection'!T$1,FALSE)-C15)</f>
        <v>#VALUE!</v>
      </c>
      <c r="K15" s="61" t="str">
        <f>IF(VLOOKUP($A15,'[1]2. Child Protection'!$B$8:$BG$226,'[1]2. Child Protection'!U$1,FALSE)=D15,"",VLOOKUP($A15,'[1]2. Child Protection'!$B$8:$BG$226,'[1]2. Child Protection'!U$1,FALSE))</f>
        <v/>
      </c>
      <c r="L15" s="74" t="e">
        <f>IF(VLOOKUP($A15,'[1]2. Child Protection'!$B$8:$BG$226,'[1]2. Child Protection'!V$1,FALSE)=#REF!,"",VLOOKUP($A15,'[1]2. Child Protection'!$B$8:$BG$226,'[1]2. Child Protection'!V$1,FALSE)-#REF!)</f>
        <v>#REF!</v>
      </c>
      <c r="M15" s="74" t="e">
        <f>IF(VLOOKUP($A15,'[1]2. Child Protection'!$B$8:$BG$226,'[1]2. Child Protection'!W$1,FALSE)=#REF!,"",VLOOKUP($A15,'[1]2. Child Protection'!$B$8:$BG$226,'[1]2. Child Protection'!W$1,FALSE))</f>
        <v>#REF!</v>
      </c>
      <c r="N15" s="74">
        <f>IF(VLOOKUP($A15,'[1]2. Child Protection'!$B$8:$BG$226,'[1]2. Child Protection'!X$1,FALSE)=E15,"",VLOOKUP($A15,'[1]2. Child Protection'!$B$8:$BG$226,'[1]2. Child Protection'!X$1,FALSE)-E15)</f>
        <v>-1918</v>
      </c>
      <c r="O15" s="74" t="e">
        <f>IF(VLOOKUP($A15,'[1]2. Child Protection'!$B$8:$BG$226,'[1]2. Child Protection'!Y$1,FALSE)=#REF!,"",VLOOKUP($A15,'[1]2. Child Protection'!$B$8:$BG$226,'[1]2. Child Protection'!Y$1,FALSE))</f>
        <v>#REF!</v>
      </c>
      <c r="P15" s="74" t="e">
        <f>IF(VLOOKUP($A15,'[1]2. Child Protection'!$B$8:$BG$226,'[1]2. Child Protection'!Z$1,FALSE)=F15,"",VLOOKUP($A15,'[1]2. Child Protection'!$B$8:$BG$226,'[1]2. Child Protection'!Z$1,FALSE)-F15)</f>
        <v>#VALUE!</v>
      </c>
      <c r="Q15" s="74" t="str">
        <f>IF(VLOOKUP($A15,'[1]2. Child Protection'!$B$8:$BG$226,'[1]2. Child Protection'!AA$1,FALSE)=G15,"",VLOOKUP($A15,'[1]2. Child Protection'!$B$8:$BG$226,'[1]2. Child Protection'!AA$1,FALSE))</f>
        <v>v</v>
      </c>
      <c r="R15" s="61" t="str">
        <f>IF(VLOOKUP($A15,'[1]2. Child Protection'!$B$8:$BG$226,'[1]2. Child Protection'!AB$1,FALSE)=H15,"",VLOOKUP($A15,'[1]2. Child Protection'!$B$8:$BG$226,'[1]2. Child Protection'!AB$1,FALSE))</f>
        <v>UNSD Population and Vital Statistics Report, January 2021, latest update on 4 Jan 2022</v>
      </c>
      <c r="S15" s="61" t="s">
        <v>341</v>
      </c>
      <c r="T15" s="132">
        <v>155.72405056534618</v>
      </c>
      <c r="U15" s="61">
        <v>2021</v>
      </c>
      <c r="V15" s="61" t="s">
        <v>554</v>
      </c>
      <c r="X15" s="61" t="s">
        <v>555</v>
      </c>
      <c r="Y15" s="61" t="b">
        <f t="shared" si="1"/>
        <v>1</v>
      </c>
      <c r="Z15" s="132">
        <f t="shared" si="2"/>
        <v>155.72405056534618</v>
      </c>
      <c r="AA15" s="74">
        <f t="shared" si="3"/>
        <v>2021</v>
      </c>
      <c r="AB15" s="74" t="str">
        <f t="shared" si="4"/>
        <v>Y10T17</v>
      </c>
      <c r="AC15" s="74">
        <f t="shared" si="5"/>
        <v>0</v>
      </c>
      <c r="AD15" s="74" t="str">
        <f t="shared" si="6"/>
        <v>Ministry of Social Development</v>
      </c>
      <c r="AE15" s="61" t="b">
        <f t="shared" si="7"/>
        <v>1</v>
      </c>
      <c r="AF15" s="61" t="b">
        <f t="shared" si="8"/>
        <v>1</v>
      </c>
      <c r="AG15" s="61" t="b">
        <f t="shared" si="9"/>
        <v>1</v>
      </c>
      <c r="AH15" s="61" t="b">
        <f t="shared" si="10"/>
        <v>1</v>
      </c>
      <c r="AI15" s="61" t="s">
        <v>341</v>
      </c>
      <c r="AJ15" s="61">
        <v>155.69999999999999</v>
      </c>
      <c r="AK15" s="132">
        <f t="shared" si="0"/>
        <v>155.72405056534618</v>
      </c>
      <c r="AL15" s="132">
        <f t="shared" si="11"/>
        <v>2.4050565346186659E-2</v>
      </c>
    </row>
    <row r="16" spans="1:38" x14ac:dyDescent="0.3">
      <c r="A16" s="61" t="s">
        <v>284</v>
      </c>
      <c r="B16" s="61" t="s">
        <v>522</v>
      </c>
      <c r="C16" s="96">
        <v>25.132963531816046</v>
      </c>
      <c r="D16" s="61" t="s">
        <v>12</v>
      </c>
      <c r="E16" s="69">
        <v>2014</v>
      </c>
      <c r="F16" s="69" t="s">
        <v>604</v>
      </c>
      <c r="G16" s="70"/>
      <c r="H16" s="73" t="s">
        <v>552</v>
      </c>
      <c r="J16" s="61" t="e">
        <f>IF(VLOOKUP($A16,'[1]2. Child Protection'!$B$8:$BG$226,'[1]2. Child Protection'!T$1,FALSE)=C16,"",VLOOKUP($A16,'[1]2. Child Protection'!$B$8:$BG$226,'[1]2. Child Protection'!T$1,FALSE)-C16)</f>
        <v>#VALUE!</v>
      </c>
      <c r="K16" s="61" t="str">
        <f>IF(VLOOKUP($A16,'[1]2. Child Protection'!$B$8:$BG$226,'[1]2. Child Protection'!U$1,FALSE)=D16,"",VLOOKUP($A16,'[1]2. Child Protection'!$B$8:$BG$226,'[1]2. Child Protection'!U$1,FALSE))</f>
        <v/>
      </c>
      <c r="L16" s="74" t="e">
        <f>IF(VLOOKUP($A16,'[1]2. Child Protection'!$B$8:$BG$226,'[1]2. Child Protection'!V$1,FALSE)=#REF!,"",VLOOKUP($A16,'[1]2. Child Protection'!$B$8:$BG$226,'[1]2. Child Protection'!V$1,FALSE)-#REF!)</f>
        <v>#REF!</v>
      </c>
      <c r="M16" s="74" t="e">
        <f>IF(VLOOKUP($A16,'[1]2. Child Protection'!$B$8:$BG$226,'[1]2. Child Protection'!W$1,FALSE)=#REF!,"",VLOOKUP($A16,'[1]2. Child Protection'!$B$8:$BG$226,'[1]2. Child Protection'!W$1,FALSE))</f>
        <v>#REF!</v>
      </c>
      <c r="N16" s="74">
        <f>IF(VLOOKUP($A16,'[1]2. Child Protection'!$B$8:$BG$226,'[1]2. Child Protection'!X$1,FALSE)=E16,"",VLOOKUP($A16,'[1]2. Child Protection'!$B$8:$BG$226,'[1]2. Child Protection'!X$1,FALSE)-E16)</f>
        <v>-1914</v>
      </c>
      <c r="O16" s="74" t="e">
        <f>IF(VLOOKUP($A16,'[1]2. Child Protection'!$B$8:$BG$226,'[1]2. Child Protection'!Y$1,FALSE)=#REF!,"",VLOOKUP($A16,'[1]2. Child Protection'!$B$8:$BG$226,'[1]2. Child Protection'!Y$1,FALSE))</f>
        <v>#REF!</v>
      </c>
      <c r="P16" s="74" t="e">
        <f>IF(VLOOKUP($A16,'[1]2. Child Protection'!$B$8:$BG$226,'[1]2. Child Protection'!Z$1,FALSE)=F16,"",VLOOKUP($A16,'[1]2. Child Protection'!$B$8:$BG$226,'[1]2. Child Protection'!Z$1,FALSE)-F16)</f>
        <v>#VALUE!</v>
      </c>
      <c r="Q16" s="74" t="str">
        <f>IF(VLOOKUP($A16,'[1]2. Child Protection'!$B$8:$BG$226,'[1]2. Child Protection'!AA$1,FALSE)=G16,"",VLOOKUP($A16,'[1]2. Child Protection'!$B$8:$BG$226,'[1]2. Child Protection'!AA$1,FALSE))</f>
        <v>y</v>
      </c>
      <c r="R16" s="61" t="str">
        <f>IF(VLOOKUP($A16,'[1]2. Child Protection'!$B$8:$BG$226,'[1]2. Child Protection'!AB$1,FALSE)=H16,"",VLOOKUP($A16,'[1]2. Child Protection'!$B$8:$BG$226,'[1]2. Child Protection'!AB$1,FALSE))</f>
        <v>Ministry of Health and Prevention 2018</v>
      </c>
      <c r="S16" s="61" t="s">
        <v>342</v>
      </c>
      <c r="T16" s="132">
        <v>48.83408619216214</v>
      </c>
      <c r="U16" s="61">
        <v>2021</v>
      </c>
      <c r="V16" s="61" t="s">
        <v>553</v>
      </c>
      <c r="X16" s="61" t="s">
        <v>556</v>
      </c>
      <c r="Y16" s="61" t="b">
        <f t="shared" si="1"/>
        <v>1</v>
      </c>
      <c r="Z16" s="132">
        <f t="shared" si="2"/>
        <v>48.83408619216214</v>
      </c>
      <c r="AA16" s="74">
        <f t="shared" si="3"/>
        <v>2021</v>
      </c>
      <c r="AB16" s="74" t="str">
        <f t="shared" si="4"/>
        <v>Y12T17</v>
      </c>
      <c r="AC16" s="74">
        <f t="shared" si="5"/>
        <v>0</v>
      </c>
      <c r="AD16" s="74" t="str">
        <f t="shared" si="6"/>
        <v>Ministry of Social Transformation, Human Resource Development and the Blue Economy</v>
      </c>
      <c r="AE16" s="61" t="b">
        <f t="shared" si="7"/>
        <v>1</v>
      </c>
      <c r="AF16" s="61" t="b">
        <f t="shared" si="8"/>
        <v>1</v>
      </c>
      <c r="AG16" s="61" t="b">
        <f t="shared" si="9"/>
        <v>1</v>
      </c>
      <c r="AH16" s="61" t="b">
        <f t="shared" si="10"/>
        <v>1</v>
      </c>
      <c r="AI16" s="61" t="s">
        <v>342</v>
      </c>
      <c r="AJ16" s="61">
        <v>48.8</v>
      </c>
      <c r="AK16" s="132">
        <f t="shared" si="0"/>
        <v>48.83408619216214</v>
      </c>
      <c r="AL16" s="132">
        <f t="shared" si="11"/>
        <v>3.4086192162142481E-2</v>
      </c>
    </row>
    <row r="17" spans="1:38" x14ac:dyDescent="0.3">
      <c r="A17" s="61" t="s">
        <v>24</v>
      </c>
      <c r="B17" s="61" t="s">
        <v>343</v>
      </c>
      <c r="C17" s="74">
        <v>40.84757305553228</v>
      </c>
      <c r="D17" s="61" t="s">
        <v>12</v>
      </c>
      <c r="E17" s="69">
        <v>2020</v>
      </c>
      <c r="F17" s="71" t="s">
        <v>557</v>
      </c>
      <c r="G17" s="72"/>
      <c r="H17" s="73" t="s">
        <v>558</v>
      </c>
      <c r="J17" s="61">
        <f>IF(VLOOKUP($A17,'[1]2. Child Protection'!$B$8:$BG$226,'[1]2. Child Protection'!T$1,FALSE)=C17,"",VLOOKUP($A17,'[1]2. Child Protection'!$B$8:$BG$226,'[1]2. Child Protection'!T$1,FALSE)-C17)</f>
        <v>58.452426944467717</v>
      </c>
      <c r="K17" s="61" t="str">
        <f>IF(VLOOKUP($A17,'[1]2. Child Protection'!$B$8:$BG$226,'[1]2. Child Protection'!U$1,FALSE)=D17,"",VLOOKUP($A17,'[1]2. Child Protection'!$B$8:$BG$226,'[1]2. Child Protection'!U$1,FALSE))</f>
        <v>y</v>
      </c>
      <c r="L17" s="74" t="e">
        <f>IF(VLOOKUP($A17,'[1]2. Child Protection'!$B$8:$BG$226,'[1]2. Child Protection'!V$1,FALSE)=#REF!,"",VLOOKUP($A17,'[1]2. Child Protection'!$B$8:$BG$226,'[1]2. Child Protection'!V$1,FALSE)-#REF!)</f>
        <v>#REF!</v>
      </c>
      <c r="M17" s="74" t="e">
        <f>IF(VLOOKUP($A17,'[1]2. Child Protection'!$B$8:$BG$226,'[1]2. Child Protection'!W$1,FALSE)=#REF!,"",VLOOKUP($A17,'[1]2. Child Protection'!$B$8:$BG$226,'[1]2. Child Protection'!W$1,FALSE))</f>
        <v>#REF!</v>
      </c>
      <c r="N17" s="74">
        <f>IF(VLOOKUP($A17,'[1]2. Child Protection'!$B$8:$BG$226,'[1]2. Child Protection'!X$1,FALSE)=E17,"",VLOOKUP($A17,'[1]2. Child Protection'!$B$8:$BG$226,'[1]2. Child Protection'!X$1,FALSE)-E17)</f>
        <v>-1920</v>
      </c>
      <c r="O17" s="74" t="e">
        <f>IF(VLOOKUP($A17,'[1]2. Child Protection'!$B$8:$BG$226,'[1]2. Child Protection'!Y$1,FALSE)=#REF!,"",VLOOKUP($A17,'[1]2. Child Protection'!$B$8:$BG$226,'[1]2. Child Protection'!Y$1,FALSE))</f>
        <v>#REF!</v>
      </c>
      <c r="P17" s="74" t="e">
        <f>IF(VLOOKUP($A17,'[1]2. Child Protection'!$B$8:$BG$226,'[1]2. Child Protection'!Z$1,FALSE)=F17,"",VLOOKUP($A17,'[1]2. Child Protection'!$B$8:$BG$226,'[1]2. Child Protection'!Z$1,FALSE)-F17)</f>
        <v>#VALUE!</v>
      </c>
      <c r="Q17" s="74" t="str">
        <f>IF(VLOOKUP($A17,'[1]2. Child Protection'!$B$8:$BG$226,'[1]2. Child Protection'!AA$1,FALSE)=G17,"",VLOOKUP($A17,'[1]2. Child Protection'!$B$8:$BG$226,'[1]2. Child Protection'!AA$1,FALSE))</f>
        <v>y</v>
      </c>
      <c r="R17" s="61" t="str">
        <f>IF(VLOOKUP($A17,'[1]2. Child Protection'!$B$8:$BG$226,'[1]2. Child Protection'!AB$1,FALSE)=H17,"",VLOOKUP($A17,'[1]2. Child Protection'!$B$8:$BG$226,'[1]2. Child Protection'!AB$1,FALSE))</f>
        <v>MICS 2019-20</v>
      </c>
      <c r="S17" s="61" t="s">
        <v>343</v>
      </c>
      <c r="T17" s="132">
        <v>40.84757305553228</v>
      </c>
      <c r="U17" s="61">
        <v>2020</v>
      </c>
      <c r="V17" s="61" t="s">
        <v>557</v>
      </c>
      <c r="X17" s="61" t="s">
        <v>558</v>
      </c>
      <c r="Y17" s="61" t="b">
        <f t="shared" si="1"/>
        <v>1</v>
      </c>
      <c r="Z17" s="132">
        <f t="shared" si="2"/>
        <v>40.84757305553228</v>
      </c>
      <c r="AA17" s="74">
        <f t="shared" si="3"/>
        <v>2020</v>
      </c>
      <c r="AB17" s="74" t="str">
        <f t="shared" si="4"/>
        <v>Y16T17</v>
      </c>
      <c r="AC17" s="74">
        <f t="shared" si="5"/>
        <v>0</v>
      </c>
      <c r="AD17" s="74" t="str">
        <f t="shared" si="6"/>
        <v>Secretaría Nacional de Niñez, Adolescencia y Familia (SENAF), Relevamiento Nacional de Dispositivos Penales Juveniles y su Población, 2020</v>
      </c>
      <c r="AE17" s="61" t="b">
        <f t="shared" si="7"/>
        <v>1</v>
      </c>
      <c r="AF17" s="61" t="b">
        <f t="shared" si="8"/>
        <v>1</v>
      </c>
      <c r="AG17" s="61" t="b">
        <f t="shared" si="9"/>
        <v>1</v>
      </c>
      <c r="AH17" s="61" t="b">
        <f t="shared" si="10"/>
        <v>1</v>
      </c>
      <c r="AI17" s="61" t="s">
        <v>343</v>
      </c>
      <c r="AJ17" s="61">
        <v>40.799999999999997</v>
      </c>
      <c r="AK17" s="132">
        <f t="shared" si="0"/>
        <v>40.84757305553228</v>
      </c>
      <c r="AL17" s="132">
        <f t="shared" si="11"/>
        <v>4.7573055532282638E-2</v>
      </c>
    </row>
    <row r="18" spans="1:38" x14ac:dyDescent="0.3">
      <c r="A18" s="61" t="s">
        <v>27</v>
      </c>
      <c r="B18" s="61" t="s">
        <v>344</v>
      </c>
      <c r="C18" s="74">
        <v>7.3311633089938715</v>
      </c>
      <c r="D18" s="61" t="s">
        <v>12</v>
      </c>
      <c r="E18" s="69">
        <v>2020</v>
      </c>
      <c r="F18" s="71" t="s">
        <v>557</v>
      </c>
      <c r="G18" s="72"/>
      <c r="H18" s="73" t="s">
        <v>559</v>
      </c>
      <c r="J18" s="61">
        <f>IF(VLOOKUP($A18,'[1]2. Child Protection'!$B$8:$BG$226,'[1]2. Child Protection'!T$1,FALSE)=C18,"",VLOOKUP($A18,'[1]2. Child Protection'!$B$8:$BG$226,'[1]2. Child Protection'!T$1,FALSE)-C18)</f>
        <v>92.368836691006138</v>
      </c>
      <c r="K18" s="61" t="str">
        <f>IF(VLOOKUP($A18,'[1]2. Child Protection'!$B$8:$BG$226,'[1]2. Child Protection'!U$1,FALSE)=D18,"",VLOOKUP($A18,'[1]2. Child Protection'!$B$8:$BG$226,'[1]2. Child Protection'!U$1,FALSE))</f>
        <v/>
      </c>
      <c r="L18" s="74" t="e">
        <f>IF(VLOOKUP($A18,'[1]2. Child Protection'!$B$8:$BG$226,'[1]2. Child Protection'!V$1,FALSE)=#REF!,"",VLOOKUP($A18,'[1]2. Child Protection'!$B$8:$BG$226,'[1]2. Child Protection'!V$1,FALSE)-#REF!)</f>
        <v>#REF!</v>
      </c>
      <c r="M18" s="74" t="e">
        <f>IF(VLOOKUP($A18,'[1]2. Child Protection'!$B$8:$BG$226,'[1]2. Child Protection'!W$1,FALSE)=#REF!,"",VLOOKUP($A18,'[1]2. Child Protection'!$B$8:$BG$226,'[1]2. Child Protection'!W$1,FALSE))</f>
        <v>#REF!</v>
      </c>
      <c r="N18" s="74">
        <f>IF(VLOOKUP($A18,'[1]2. Child Protection'!$B$8:$BG$226,'[1]2. Child Protection'!X$1,FALSE)=E18,"",VLOOKUP($A18,'[1]2. Child Protection'!$B$8:$BG$226,'[1]2. Child Protection'!X$1,FALSE)-E18)</f>
        <v>-1921.1</v>
      </c>
      <c r="O18" s="74" t="e">
        <f>IF(VLOOKUP($A18,'[1]2. Child Protection'!$B$8:$BG$226,'[1]2. Child Protection'!Y$1,FALSE)=#REF!,"",VLOOKUP($A18,'[1]2. Child Protection'!$B$8:$BG$226,'[1]2. Child Protection'!Y$1,FALSE))</f>
        <v>#REF!</v>
      </c>
      <c r="P18" s="74" t="e">
        <f>IF(VLOOKUP($A18,'[1]2. Child Protection'!$B$8:$BG$226,'[1]2. Child Protection'!Z$1,FALSE)=F18,"",VLOOKUP($A18,'[1]2. Child Protection'!$B$8:$BG$226,'[1]2. Child Protection'!Z$1,FALSE)-F18)</f>
        <v>#VALUE!</v>
      </c>
      <c r="Q18" s="74" t="str">
        <f>IF(VLOOKUP($A18,'[1]2. Child Protection'!$B$8:$BG$226,'[1]2. Child Protection'!AA$1,FALSE)=G18,"",VLOOKUP($A18,'[1]2. Child Protection'!$B$8:$BG$226,'[1]2. Child Protection'!AA$1,FALSE))</f>
        <v/>
      </c>
      <c r="R18" s="61" t="str">
        <f>IF(VLOOKUP($A18,'[1]2. Child Protection'!$B$8:$BG$226,'[1]2. Child Protection'!AB$1,FALSE)=H18,"",VLOOKUP($A18,'[1]2. Child Protection'!$B$8:$BG$226,'[1]2. Child Protection'!AB$1,FALSE))</f>
        <v>DHS 2015-16</v>
      </c>
      <c r="S18" s="61" t="s">
        <v>344</v>
      </c>
      <c r="T18" s="132">
        <v>7.3311633089938715</v>
      </c>
      <c r="U18" s="61">
        <v>2020</v>
      </c>
      <c r="V18" s="61" t="s">
        <v>557</v>
      </c>
      <c r="X18" s="61" t="s">
        <v>559</v>
      </c>
      <c r="Y18" s="61" t="b">
        <f t="shared" si="1"/>
        <v>1</v>
      </c>
      <c r="Z18" s="132">
        <f t="shared" si="2"/>
        <v>7.3311633089938715</v>
      </c>
      <c r="AA18" s="74">
        <f t="shared" si="3"/>
        <v>2020</v>
      </c>
      <c r="AB18" s="74" t="str">
        <f t="shared" si="4"/>
        <v>Y16T17</v>
      </c>
      <c r="AC18" s="74">
        <f t="shared" si="5"/>
        <v>0</v>
      </c>
      <c r="AD18" s="74" t="str">
        <f t="shared" si="6"/>
        <v>Statistical Committee as part of TransMonEE</v>
      </c>
      <c r="AE18" s="61" t="b">
        <f t="shared" si="7"/>
        <v>1</v>
      </c>
      <c r="AF18" s="61" t="b">
        <f t="shared" si="8"/>
        <v>1</v>
      </c>
      <c r="AG18" s="61" t="b">
        <f t="shared" si="9"/>
        <v>1</v>
      </c>
      <c r="AH18" s="61" t="b">
        <f t="shared" si="10"/>
        <v>1</v>
      </c>
      <c r="AI18" s="61" t="s">
        <v>344</v>
      </c>
      <c r="AJ18" s="61">
        <v>7.3</v>
      </c>
      <c r="AK18" s="132">
        <f t="shared" si="0"/>
        <v>7.3311633089938715</v>
      </c>
      <c r="AL18" s="132">
        <f t="shared" si="11"/>
        <v>3.1163308993871652E-2</v>
      </c>
    </row>
    <row r="19" spans="1:38" x14ac:dyDescent="0.3">
      <c r="A19" s="61" t="s">
        <v>26</v>
      </c>
      <c r="B19" s="61" t="s">
        <v>342</v>
      </c>
      <c r="C19" s="96">
        <v>48.83408619216214</v>
      </c>
      <c r="D19" s="61" t="s">
        <v>12</v>
      </c>
      <c r="E19" s="69">
        <v>2021</v>
      </c>
      <c r="F19" s="71" t="s">
        <v>553</v>
      </c>
      <c r="G19" s="72"/>
      <c r="H19" s="73" t="s">
        <v>556</v>
      </c>
      <c r="J19" s="61" t="e">
        <f>IF(VLOOKUP($A19,'[1]2. Child Protection'!$B$8:$BG$226,'[1]2. Child Protection'!T$1,FALSE)=C19,"",VLOOKUP($A19,'[1]2. Child Protection'!$B$8:$BG$226,'[1]2. Child Protection'!T$1,FALSE)-C19)</f>
        <v>#VALUE!</v>
      </c>
      <c r="K19" s="61" t="str">
        <f>IF(VLOOKUP($A19,'[1]2. Child Protection'!$B$8:$BG$226,'[1]2. Child Protection'!U$1,FALSE)=D19,"",VLOOKUP($A19,'[1]2. Child Protection'!$B$8:$BG$226,'[1]2. Child Protection'!U$1,FALSE))</f>
        <v/>
      </c>
      <c r="L19" s="74" t="e">
        <f>IF(VLOOKUP($A19,'[1]2. Child Protection'!$B$8:$BG$226,'[1]2. Child Protection'!V$1,FALSE)=#REF!,"",VLOOKUP($A19,'[1]2. Child Protection'!$B$8:$BG$226,'[1]2. Child Protection'!V$1,FALSE)-#REF!)</f>
        <v>#REF!</v>
      </c>
      <c r="M19" s="74" t="e">
        <f>IF(VLOOKUP($A19,'[1]2. Child Protection'!$B$8:$BG$226,'[1]2. Child Protection'!W$1,FALSE)=#REF!,"",VLOOKUP($A19,'[1]2. Child Protection'!$B$8:$BG$226,'[1]2. Child Protection'!W$1,FALSE))</f>
        <v>#REF!</v>
      </c>
      <c r="N19" s="74" t="e">
        <f>IF(VLOOKUP($A19,'[1]2. Child Protection'!$B$8:$BG$226,'[1]2. Child Protection'!X$1,FALSE)=E19,"",VLOOKUP($A19,'[1]2. Child Protection'!$B$8:$BG$226,'[1]2. Child Protection'!X$1,FALSE)-E19)</f>
        <v>#VALUE!</v>
      </c>
      <c r="O19" s="74" t="e">
        <f>IF(VLOOKUP($A19,'[1]2. Child Protection'!$B$8:$BG$226,'[1]2. Child Protection'!Y$1,FALSE)=#REF!,"",VLOOKUP($A19,'[1]2. Child Protection'!$B$8:$BG$226,'[1]2. Child Protection'!Y$1,FALSE))</f>
        <v>#REF!</v>
      </c>
      <c r="P19" s="74" t="e">
        <f>IF(VLOOKUP($A19,'[1]2. Child Protection'!$B$8:$BG$226,'[1]2. Child Protection'!Z$1,FALSE)=F19,"",VLOOKUP($A19,'[1]2. Child Protection'!$B$8:$BG$226,'[1]2. Child Protection'!Z$1,FALSE)-F19)</f>
        <v>#VALUE!</v>
      </c>
      <c r="Q19" s="74" t="str">
        <f>IF(VLOOKUP($A19,'[1]2. Child Protection'!$B$8:$BG$226,'[1]2. Child Protection'!AA$1,FALSE)=G19,"",VLOOKUP($A19,'[1]2. Child Protection'!$B$8:$BG$226,'[1]2. Child Protection'!AA$1,FALSE))</f>
        <v/>
      </c>
      <c r="R19" s="61">
        <f>IF(VLOOKUP($A19,'[1]2. Child Protection'!$B$8:$BG$226,'[1]2. Child Protection'!AB$1,FALSE)=H19,"",VLOOKUP($A19,'[1]2. Child Protection'!$B$8:$BG$226,'[1]2. Child Protection'!AB$1,FALSE))</f>
        <v>0</v>
      </c>
      <c r="S19" s="61" t="s">
        <v>345</v>
      </c>
      <c r="T19" s="132">
        <v>25.199476041083074</v>
      </c>
      <c r="U19" s="61">
        <v>2020</v>
      </c>
      <c r="V19" s="61" t="s">
        <v>554</v>
      </c>
      <c r="W19" s="61" t="s">
        <v>560</v>
      </c>
      <c r="X19" s="61" t="s">
        <v>561</v>
      </c>
      <c r="Y19" s="61" t="b">
        <f t="shared" si="1"/>
        <v>1</v>
      </c>
      <c r="Z19" s="132">
        <f t="shared" si="2"/>
        <v>25.199476041083074</v>
      </c>
      <c r="AA19" s="74">
        <f t="shared" si="3"/>
        <v>2020</v>
      </c>
      <c r="AB19" s="74" t="str">
        <f t="shared" si="4"/>
        <v>Y10T17</v>
      </c>
      <c r="AC19" s="74" t="str">
        <f t="shared" si="5"/>
        <v xml:space="preserve">The average nightly population held in sentenced and unsentenced detention </v>
      </c>
      <c r="AD19" s="74" t="str">
        <f t="shared" si="6"/>
        <v>Australian Institute of Health and Welfare 2021. Youth detention population in Australia 2020.</v>
      </c>
      <c r="AE19" s="61" t="b">
        <f t="shared" si="7"/>
        <v>1</v>
      </c>
      <c r="AF19" s="61" t="b">
        <f t="shared" si="8"/>
        <v>1</v>
      </c>
      <c r="AG19" s="61" t="b">
        <f t="shared" si="9"/>
        <v>1</v>
      </c>
      <c r="AH19" s="61" t="b">
        <f t="shared" si="10"/>
        <v>1</v>
      </c>
      <c r="AI19" s="61" t="s">
        <v>345</v>
      </c>
      <c r="AJ19" s="61">
        <v>25.2</v>
      </c>
      <c r="AK19" s="132">
        <f t="shared" si="0"/>
        <v>25.199476041083074</v>
      </c>
      <c r="AL19" s="132">
        <f t="shared" si="11"/>
        <v>-5.2395891692569307E-4</v>
      </c>
    </row>
    <row r="20" spans="1:38" x14ac:dyDescent="0.3">
      <c r="A20" s="61" t="s">
        <v>29</v>
      </c>
      <c r="B20" s="61" t="s">
        <v>345</v>
      </c>
      <c r="C20" s="96">
        <v>25.199476041083074</v>
      </c>
      <c r="D20" s="61" t="s">
        <v>28</v>
      </c>
      <c r="E20" s="69">
        <v>2020</v>
      </c>
      <c r="F20" s="69" t="s">
        <v>554</v>
      </c>
      <c r="G20" s="70" t="s">
        <v>560</v>
      </c>
      <c r="H20" s="73" t="s">
        <v>561</v>
      </c>
      <c r="J20" s="61" t="e">
        <f>IF(VLOOKUP($A20,'[1]2. Child Protection'!$B$8:$BG$226,'[1]2. Child Protection'!T$1,FALSE)=C20,"",VLOOKUP($A20,'[1]2. Child Protection'!$B$8:$BG$226,'[1]2. Child Protection'!T$1,FALSE)-C20)</f>
        <v>#VALUE!</v>
      </c>
      <c r="K20" s="61">
        <f>IF(VLOOKUP($A20,'[1]2. Child Protection'!$B$8:$BG$226,'[1]2. Child Protection'!U$1,FALSE)=D20,"",VLOOKUP($A20,'[1]2. Child Protection'!$B$8:$BG$226,'[1]2. Child Protection'!U$1,FALSE))</f>
        <v>0</v>
      </c>
      <c r="L20" s="74" t="e">
        <f>IF(VLOOKUP($A20,'[1]2. Child Protection'!$B$8:$BG$226,'[1]2. Child Protection'!V$1,FALSE)=#REF!,"",VLOOKUP($A20,'[1]2. Child Protection'!$B$8:$BG$226,'[1]2. Child Protection'!V$1,FALSE)-#REF!)</f>
        <v>#REF!</v>
      </c>
      <c r="M20" s="74" t="e">
        <f>IF(VLOOKUP($A20,'[1]2. Child Protection'!$B$8:$BG$226,'[1]2. Child Protection'!W$1,FALSE)=#REF!,"",VLOOKUP($A20,'[1]2. Child Protection'!$B$8:$BG$226,'[1]2. Child Protection'!W$1,FALSE))</f>
        <v>#REF!</v>
      </c>
      <c r="N20" s="74">
        <f>IF(VLOOKUP($A20,'[1]2. Child Protection'!$B$8:$BG$226,'[1]2. Child Protection'!X$1,FALSE)=E20,"",VLOOKUP($A20,'[1]2. Child Protection'!$B$8:$BG$226,'[1]2. Child Protection'!X$1,FALSE)-E20)</f>
        <v>-1920</v>
      </c>
      <c r="O20" s="74" t="e">
        <f>IF(VLOOKUP($A20,'[1]2. Child Protection'!$B$8:$BG$226,'[1]2. Child Protection'!Y$1,FALSE)=#REF!,"",VLOOKUP($A20,'[1]2. Child Protection'!$B$8:$BG$226,'[1]2. Child Protection'!Y$1,FALSE))</f>
        <v>#REF!</v>
      </c>
      <c r="P20" s="74" t="e">
        <f>IF(VLOOKUP($A20,'[1]2. Child Protection'!$B$8:$BG$226,'[1]2. Child Protection'!Z$1,FALSE)=F20,"",VLOOKUP($A20,'[1]2. Child Protection'!$B$8:$BG$226,'[1]2. Child Protection'!Z$1,FALSE)-F20)</f>
        <v>#VALUE!</v>
      </c>
      <c r="Q20" s="74" t="str">
        <f>IF(VLOOKUP($A20,'[1]2. Child Protection'!$B$8:$BG$226,'[1]2. Child Protection'!AA$1,FALSE)=G20,"",VLOOKUP($A20,'[1]2. Child Protection'!$B$8:$BG$226,'[1]2. Child Protection'!AA$1,FALSE))</f>
        <v>v</v>
      </c>
      <c r="R20" s="61" t="str">
        <f>IF(VLOOKUP($A20,'[1]2. Child Protection'!$B$8:$BG$226,'[1]2. Child Protection'!AB$1,FALSE)=H20,"",VLOOKUP($A20,'[1]2. Child Protection'!$B$8:$BG$226,'[1]2. Child Protection'!AB$1,FALSE))</f>
        <v>UNSD Population and Vital Statistics Report, January 2021, latest update on 4 Jan 2022</v>
      </c>
      <c r="S20" s="61" t="s">
        <v>346</v>
      </c>
      <c r="T20" s="132">
        <v>41.562642253091042</v>
      </c>
      <c r="U20" s="61">
        <v>2019</v>
      </c>
      <c r="V20" s="61" t="s">
        <v>549</v>
      </c>
      <c r="X20" s="61" t="s">
        <v>562</v>
      </c>
      <c r="Y20" s="61" t="b">
        <f t="shared" si="1"/>
        <v>1</v>
      </c>
      <c r="Z20" s="132">
        <f t="shared" si="2"/>
        <v>41.562642253091042</v>
      </c>
      <c r="AA20" s="74">
        <f t="shared" si="3"/>
        <v>2019</v>
      </c>
      <c r="AB20" s="74" t="str">
        <f t="shared" si="4"/>
        <v>Y14T17</v>
      </c>
      <c r="AC20" s="74">
        <f t="shared" si="5"/>
        <v>0</v>
      </c>
      <c r="AD20" s="74" t="str">
        <f t="shared" si="6"/>
        <v>Eurostat</v>
      </c>
      <c r="AE20" s="61" t="b">
        <f t="shared" si="7"/>
        <v>1</v>
      </c>
      <c r="AF20" s="61" t="b">
        <f t="shared" si="8"/>
        <v>1</v>
      </c>
      <c r="AG20" s="61" t="b">
        <f t="shared" si="9"/>
        <v>1</v>
      </c>
      <c r="AH20" s="61" t="b">
        <f t="shared" si="10"/>
        <v>1</v>
      </c>
      <c r="AI20" s="61" t="s">
        <v>346</v>
      </c>
      <c r="AJ20" s="61">
        <v>41.6</v>
      </c>
      <c r="AK20" s="132">
        <f t="shared" si="0"/>
        <v>41.562642253091042</v>
      </c>
      <c r="AL20" s="132">
        <f t="shared" si="11"/>
        <v>-3.7357746908959655E-2</v>
      </c>
    </row>
    <row r="21" spans="1:38" x14ac:dyDescent="0.3">
      <c r="A21" s="61" t="s">
        <v>31</v>
      </c>
      <c r="B21" s="61" t="s">
        <v>346</v>
      </c>
      <c r="C21" s="96">
        <v>41.562642253091042</v>
      </c>
      <c r="D21" s="61" t="s">
        <v>12</v>
      </c>
      <c r="E21" s="69">
        <v>2019</v>
      </c>
      <c r="F21" s="69" t="s">
        <v>549</v>
      </c>
      <c r="G21" s="70"/>
      <c r="H21" s="73" t="s">
        <v>562</v>
      </c>
      <c r="J21" s="61" t="e">
        <f>IF(VLOOKUP($A21,'[1]2. Child Protection'!$B$8:$BG$226,'[1]2. Child Protection'!T$1,FALSE)=C21,"",VLOOKUP($A21,'[1]2. Child Protection'!$B$8:$BG$226,'[1]2. Child Protection'!T$1,FALSE)-C21)</f>
        <v>#VALUE!</v>
      </c>
      <c r="K21" s="61" t="str">
        <f>IF(VLOOKUP($A21,'[1]2. Child Protection'!$B$8:$BG$226,'[1]2. Child Protection'!U$1,FALSE)=D21,"",VLOOKUP($A21,'[1]2. Child Protection'!$B$8:$BG$226,'[1]2. Child Protection'!U$1,FALSE))</f>
        <v/>
      </c>
      <c r="L21" s="74" t="e">
        <f>IF(VLOOKUP($A21,'[1]2. Child Protection'!$B$8:$BG$226,'[1]2. Child Protection'!V$1,FALSE)=#REF!,"",VLOOKUP($A21,'[1]2. Child Protection'!$B$8:$BG$226,'[1]2. Child Protection'!V$1,FALSE)-#REF!)</f>
        <v>#REF!</v>
      </c>
      <c r="M21" s="74" t="e">
        <f>IF(VLOOKUP($A21,'[1]2. Child Protection'!$B$8:$BG$226,'[1]2. Child Protection'!W$1,FALSE)=#REF!,"",VLOOKUP($A21,'[1]2. Child Protection'!$B$8:$BG$226,'[1]2. Child Protection'!W$1,FALSE))</f>
        <v>#REF!</v>
      </c>
      <c r="N21" s="74">
        <f>IF(VLOOKUP($A21,'[1]2. Child Protection'!$B$8:$BG$226,'[1]2. Child Protection'!X$1,FALSE)=E21,"",VLOOKUP($A21,'[1]2. Child Protection'!$B$8:$BG$226,'[1]2. Child Protection'!X$1,FALSE)-E21)</f>
        <v>-1919</v>
      </c>
      <c r="O21" s="74" t="e">
        <f>IF(VLOOKUP($A21,'[1]2. Child Protection'!$B$8:$BG$226,'[1]2. Child Protection'!Y$1,FALSE)=#REF!,"",VLOOKUP($A21,'[1]2. Child Protection'!$B$8:$BG$226,'[1]2. Child Protection'!Y$1,FALSE))</f>
        <v>#REF!</v>
      </c>
      <c r="P21" s="74" t="e">
        <f>IF(VLOOKUP($A21,'[1]2. Child Protection'!$B$8:$BG$226,'[1]2. Child Protection'!Z$1,FALSE)=F21,"",VLOOKUP($A21,'[1]2. Child Protection'!$B$8:$BG$226,'[1]2. Child Protection'!Z$1,FALSE)-F21)</f>
        <v>#VALUE!</v>
      </c>
      <c r="Q21" s="74" t="str">
        <f>IF(VLOOKUP($A21,'[1]2. Child Protection'!$B$8:$BG$226,'[1]2. Child Protection'!AA$1,FALSE)=G21,"",VLOOKUP($A21,'[1]2. Child Protection'!$B$8:$BG$226,'[1]2. Child Protection'!AA$1,FALSE))</f>
        <v>v</v>
      </c>
      <c r="R21" s="61" t="str">
        <f>IF(VLOOKUP($A21,'[1]2. Child Protection'!$B$8:$BG$226,'[1]2. Child Protection'!AB$1,FALSE)=H21,"",VLOOKUP($A21,'[1]2. Child Protection'!$B$8:$BG$226,'[1]2. Child Protection'!AB$1,FALSE))</f>
        <v>UNSD Population and Vital Statistics Report, January 2021, latest update on 4 Jan 2022</v>
      </c>
      <c r="S21" s="61" t="s">
        <v>347</v>
      </c>
      <c r="T21" s="132">
        <v>11.947197305025659</v>
      </c>
      <c r="U21" s="61">
        <v>2020</v>
      </c>
      <c r="V21" s="61" t="s">
        <v>549</v>
      </c>
      <c r="X21" s="61" t="s">
        <v>563</v>
      </c>
      <c r="Y21" s="61" t="b">
        <f t="shared" si="1"/>
        <v>1</v>
      </c>
      <c r="Z21" s="132">
        <f t="shared" si="2"/>
        <v>11.947197305025659</v>
      </c>
      <c r="AA21" s="74">
        <f t="shared" si="3"/>
        <v>2020</v>
      </c>
      <c r="AB21" s="74" t="str">
        <f t="shared" si="4"/>
        <v>Y14T17</v>
      </c>
      <c r="AC21" s="74">
        <f t="shared" si="5"/>
        <v>0</v>
      </c>
      <c r="AD21" s="74" t="str">
        <f t="shared" si="6"/>
        <v>State Statistical Committee, Crime and Offences in Azerbaijan, Statistical Yearbook 2021, table 4.9</v>
      </c>
      <c r="AE21" s="61" t="b">
        <f t="shared" si="7"/>
        <v>1</v>
      </c>
      <c r="AF21" s="61" t="b">
        <f t="shared" si="8"/>
        <v>1</v>
      </c>
      <c r="AG21" s="61" t="b">
        <f t="shared" si="9"/>
        <v>1</v>
      </c>
      <c r="AH21" s="61" t="b">
        <f t="shared" si="10"/>
        <v>1</v>
      </c>
      <c r="AI21" s="61" t="s">
        <v>347</v>
      </c>
      <c r="AJ21" s="61">
        <v>11.9</v>
      </c>
      <c r="AK21" s="132">
        <f t="shared" si="0"/>
        <v>11.947197305025659</v>
      </c>
      <c r="AL21" s="132">
        <f t="shared" si="11"/>
        <v>4.7197305025658665E-2</v>
      </c>
    </row>
    <row r="22" spans="1:38" x14ac:dyDescent="0.3">
      <c r="A22" s="61" t="s">
        <v>32</v>
      </c>
      <c r="B22" s="61" t="s">
        <v>347</v>
      </c>
      <c r="C22" s="74">
        <v>11.947197305025659</v>
      </c>
      <c r="D22" s="61" t="s">
        <v>12</v>
      </c>
      <c r="E22" s="69">
        <v>2020</v>
      </c>
      <c r="F22" s="71" t="s">
        <v>549</v>
      </c>
      <c r="G22" s="72"/>
      <c r="H22" s="73" t="s">
        <v>563</v>
      </c>
      <c r="J22" s="61">
        <f>IF(VLOOKUP($A22,'[1]2. Child Protection'!$B$8:$BG$226,'[1]2. Child Protection'!T$1,FALSE)=C22,"",VLOOKUP($A22,'[1]2. Child Protection'!$B$8:$BG$226,'[1]2. Child Protection'!T$1,FALSE)-C22)</f>
        <v>75.952802694974352</v>
      </c>
      <c r="K22" s="61" t="str">
        <f>IF(VLOOKUP($A22,'[1]2. Child Protection'!$B$8:$BG$226,'[1]2. Child Protection'!U$1,FALSE)=D22,"",VLOOKUP($A22,'[1]2. Child Protection'!$B$8:$BG$226,'[1]2. Child Protection'!U$1,FALSE))</f>
        <v>x</v>
      </c>
      <c r="L22" s="74" t="e">
        <f>IF(VLOOKUP($A22,'[1]2. Child Protection'!$B$8:$BG$226,'[1]2. Child Protection'!V$1,FALSE)=#REF!,"",VLOOKUP($A22,'[1]2. Child Protection'!$B$8:$BG$226,'[1]2. Child Protection'!V$1,FALSE)-#REF!)</f>
        <v>#REF!</v>
      </c>
      <c r="M22" s="74" t="e">
        <f>IF(VLOOKUP($A22,'[1]2. Child Protection'!$B$8:$BG$226,'[1]2. Child Protection'!W$1,FALSE)=#REF!,"",VLOOKUP($A22,'[1]2. Child Protection'!$B$8:$BG$226,'[1]2. Child Protection'!W$1,FALSE))</f>
        <v>#REF!</v>
      </c>
      <c r="N22" s="74">
        <f>IF(VLOOKUP($A22,'[1]2. Child Protection'!$B$8:$BG$226,'[1]2. Child Protection'!X$1,FALSE)=E22,"",VLOOKUP($A22,'[1]2. Child Protection'!$B$8:$BG$226,'[1]2. Child Protection'!X$1,FALSE)-E22)</f>
        <v>-1926.6</v>
      </c>
      <c r="O22" s="74" t="e">
        <f>IF(VLOOKUP($A22,'[1]2. Child Protection'!$B$8:$BG$226,'[1]2. Child Protection'!Y$1,FALSE)=#REF!,"",VLOOKUP($A22,'[1]2. Child Protection'!$B$8:$BG$226,'[1]2. Child Protection'!Y$1,FALSE))</f>
        <v>#REF!</v>
      </c>
      <c r="P22" s="74" t="e">
        <f>IF(VLOOKUP($A22,'[1]2. Child Protection'!$B$8:$BG$226,'[1]2. Child Protection'!Z$1,FALSE)=F22,"",VLOOKUP($A22,'[1]2. Child Protection'!$B$8:$BG$226,'[1]2. Child Protection'!Z$1,FALSE)-F22)</f>
        <v>#VALUE!</v>
      </c>
      <c r="Q22" s="74" t="str">
        <f>IF(VLOOKUP($A22,'[1]2. Child Protection'!$B$8:$BG$226,'[1]2. Child Protection'!AA$1,FALSE)=G22,"",VLOOKUP($A22,'[1]2. Child Protection'!$B$8:$BG$226,'[1]2. Child Protection'!AA$1,FALSE))</f>
        <v>x</v>
      </c>
      <c r="R22" s="61" t="str">
        <f>IF(VLOOKUP($A22,'[1]2. Child Protection'!$B$8:$BG$226,'[1]2. Child Protection'!AB$1,FALSE)=H22,"",VLOOKUP($A22,'[1]2. Child Protection'!$B$8:$BG$226,'[1]2. Child Protection'!AB$1,FALSE))</f>
        <v>DHS 2006</v>
      </c>
      <c r="S22" s="61" t="s">
        <v>348</v>
      </c>
      <c r="T22" s="132">
        <v>67.432182490752155</v>
      </c>
      <c r="U22" s="61">
        <v>2012</v>
      </c>
      <c r="V22" s="61" t="s">
        <v>554</v>
      </c>
      <c r="X22" s="61" t="s">
        <v>552</v>
      </c>
      <c r="Y22" s="61" t="b">
        <f t="shared" si="1"/>
        <v>1</v>
      </c>
      <c r="Z22" s="132">
        <f t="shared" si="2"/>
        <v>67.432182490752155</v>
      </c>
      <c r="AA22" s="74">
        <f t="shared" si="3"/>
        <v>2012</v>
      </c>
      <c r="AB22" s="74" t="str">
        <f t="shared" si="4"/>
        <v>Y10T17</v>
      </c>
      <c r="AC22" s="74">
        <f t="shared" si="5"/>
        <v>0</v>
      </c>
      <c r="AD22" s="74" t="str">
        <f t="shared" si="6"/>
        <v>UNODC</v>
      </c>
      <c r="AE22" s="61" t="b">
        <f t="shared" si="7"/>
        <v>1</v>
      </c>
      <c r="AF22" s="61" t="b">
        <f t="shared" si="8"/>
        <v>1</v>
      </c>
      <c r="AG22" s="61" t="b">
        <f t="shared" si="9"/>
        <v>1</v>
      </c>
      <c r="AH22" s="61" t="b">
        <f t="shared" si="10"/>
        <v>1</v>
      </c>
      <c r="AI22" s="61" t="s">
        <v>348</v>
      </c>
      <c r="AJ22" s="61">
        <v>67.400000000000006</v>
      </c>
      <c r="AK22" s="132">
        <f t="shared" si="0"/>
        <v>67.432182490752155</v>
      </c>
      <c r="AL22" s="132">
        <f t="shared" si="11"/>
        <v>3.2182490752148851E-2</v>
      </c>
    </row>
    <row r="23" spans="1:38" x14ac:dyDescent="0.3">
      <c r="A23" s="61" t="s">
        <v>62</v>
      </c>
      <c r="B23" s="61" t="s">
        <v>365</v>
      </c>
      <c r="C23" s="74">
        <v>25.090657753960063</v>
      </c>
      <c r="D23" s="61" t="s">
        <v>12</v>
      </c>
      <c r="E23" s="69">
        <v>2014</v>
      </c>
      <c r="F23" s="71" t="s">
        <v>564</v>
      </c>
      <c r="G23" s="72"/>
      <c r="H23" s="73" t="s">
        <v>552</v>
      </c>
      <c r="J23" s="61">
        <f>IF(VLOOKUP($A23,'[1]2. Child Protection'!$B$8:$BG$226,'[1]2. Child Protection'!T$1,FALSE)=C23,"",VLOOKUP($A23,'[1]2. Child Protection'!$B$8:$BG$226,'[1]2. Child Protection'!T$1,FALSE)-C23)</f>
        <v>47.609342246039944</v>
      </c>
      <c r="K23" s="61" t="str">
        <f>IF(VLOOKUP($A23,'[1]2. Child Protection'!$B$8:$BG$226,'[1]2. Child Protection'!U$1,FALSE)=D23,"",VLOOKUP($A23,'[1]2. Child Protection'!$B$8:$BG$226,'[1]2. Child Protection'!U$1,FALSE))</f>
        <v/>
      </c>
      <c r="L23" s="74" t="e">
        <f>IF(VLOOKUP($A23,'[1]2. Child Protection'!$B$8:$BG$226,'[1]2. Child Protection'!V$1,FALSE)=#REF!,"",VLOOKUP($A23,'[1]2. Child Protection'!$B$8:$BG$226,'[1]2. Child Protection'!V$1,FALSE)-#REF!)</f>
        <v>#REF!</v>
      </c>
      <c r="M23" s="74" t="e">
        <f>IF(VLOOKUP($A23,'[1]2. Child Protection'!$B$8:$BG$226,'[1]2. Child Protection'!W$1,FALSE)=#REF!,"",VLOOKUP($A23,'[1]2. Child Protection'!$B$8:$BG$226,'[1]2. Child Protection'!W$1,FALSE))</f>
        <v>#REF!</v>
      </c>
      <c r="N23" s="74">
        <f>IF(VLOOKUP($A23,'[1]2. Child Protection'!$B$8:$BG$226,'[1]2. Child Protection'!X$1,FALSE)=E23,"",VLOOKUP($A23,'[1]2. Child Protection'!$B$8:$BG$226,'[1]2. Child Protection'!X$1,FALSE)-E23)</f>
        <v>-1930.3</v>
      </c>
      <c r="O23" s="74" t="e">
        <f>IF(VLOOKUP($A23,'[1]2. Child Protection'!$B$8:$BG$226,'[1]2. Child Protection'!Y$1,FALSE)=#REF!,"",VLOOKUP($A23,'[1]2. Child Protection'!$B$8:$BG$226,'[1]2. Child Protection'!Y$1,FALSE))</f>
        <v>#REF!</v>
      </c>
      <c r="P23" s="74" t="e">
        <f>IF(VLOOKUP($A23,'[1]2. Child Protection'!$B$8:$BG$226,'[1]2. Child Protection'!Z$1,FALSE)=F23,"",VLOOKUP($A23,'[1]2. Child Protection'!$B$8:$BG$226,'[1]2. Child Protection'!Z$1,FALSE)-F23)</f>
        <v>#VALUE!</v>
      </c>
      <c r="Q23" s="74" t="str">
        <f>IF(VLOOKUP($A23,'[1]2. Child Protection'!$B$8:$BG$226,'[1]2. Child Protection'!AA$1,FALSE)=G23,"",VLOOKUP($A23,'[1]2. Child Protection'!$B$8:$BG$226,'[1]2. Child Protection'!AA$1,FALSE))</f>
        <v/>
      </c>
      <c r="R23" s="61" t="str">
        <f>IF(VLOOKUP($A23,'[1]2. Child Protection'!$B$8:$BG$226,'[1]2. Child Protection'!AB$1,FALSE)=H23,"",VLOOKUP($A23,'[1]2. Child Protection'!$B$8:$BG$226,'[1]2. Child Protection'!AB$1,FALSE))</f>
        <v>DHS 2016-17</v>
      </c>
      <c r="S23" s="61" t="s">
        <v>349</v>
      </c>
      <c r="T23" s="132">
        <v>2.3203471239297397</v>
      </c>
      <c r="U23" s="61">
        <v>2008</v>
      </c>
      <c r="V23" s="61" t="s">
        <v>564</v>
      </c>
      <c r="X23" s="61" t="s">
        <v>552</v>
      </c>
      <c r="Y23" s="61" t="b">
        <f t="shared" si="1"/>
        <v>1</v>
      </c>
      <c r="Z23" s="132">
        <f t="shared" si="2"/>
        <v>2.3203471239297397</v>
      </c>
      <c r="AA23" s="74">
        <f t="shared" si="3"/>
        <v>2008</v>
      </c>
      <c r="AB23" s="74" t="str">
        <f t="shared" si="4"/>
        <v>Y15T17</v>
      </c>
      <c r="AC23" s="74">
        <f t="shared" si="5"/>
        <v>0</v>
      </c>
      <c r="AD23" s="74" t="str">
        <f t="shared" si="6"/>
        <v>UNODC</v>
      </c>
      <c r="AE23" s="61" t="b">
        <f t="shared" si="7"/>
        <v>1</v>
      </c>
      <c r="AF23" s="61" t="b">
        <f t="shared" si="8"/>
        <v>1</v>
      </c>
      <c r="AG23" s="61" t="b">
        <f t="shared" si="9"/>
        <v>1</v>
      </c>
      <c r="AH23" s="61" t="b">
        <f t="shared" si="10"/>
        <v>1</v>
      </c>
      <c r="AI23" s="61" t="s">
        <v>349</v>
      </c>
      <c r="AJ23" s="61">
        <v>2.2999999999999998</v>
      </c>
      <c r="AK23" s="132">
        <f t="shared" si="0"/>
        <v>2.3203471239297397</v>
      </c>
      <c r="AL23" s="132">
        <f t="shared" si="11"/>
        <v>2.0347123929739919E-2</v>
      </c>
    </row>
    <row r="24" spans="1:38" x14ac:dyDescent="0.3">
      <c r="A24" s="61" t="s">
        <v>44</v>
      </c>
      <c r="B24" s="61" t="s">
        <v>353</v>
      </c>
      <c r="C24" s="96">
        <v>1.8843975917398776</v>
      </c>
      <c r="D24" s="61" t="s">
        <v>12</v>
      </c>
      <c r="E24" s="69">
        <v>2015</v>
      </c>
      <c r="F24" s="69" t="s">
        <v>553</v>
      </c>
      <c r="G24" s="70"/>
      <c r="H24" s="73" t="s">
        <v>562</v>
      </c>
      <c r="J24" s="61" t="e">
        <f>IF(VLOOKUP($A24,'[1]2. Child Protection'!$B$8:$BG$226,'[1]2. Child Protection'!T$1,FALSE)=C24,"",VLOOKUP($A24,'[1]2. Child Protection'!$B$8:$BG$226,'[1]2. Child Protection'!T$1,FALSE)-C24)</f>
        <v>#VALUE!</v>
      </c>
      <c r="K24" s="61" t="str">
        <f>IF(VLOOKUP($A24,'[1]2. Child Protection'!$B$8:$BG$226,'[1]2. Child Protection'!U$1,FALSE)=D24,"",VLOOKUP($A24,'[1]2. Child Protection'!$B$8:$BG$226,'[1]2. Child Protection'!U$1,FALSE))</f>
        <v/>
      </c>
      <c r="L24" s="74" t="e">
        <f>IF(VLOOKUP($A24,'[1]2. Child Protection'!$B$8:$BG$226,'[1]2. Child Protection'!V$1,FALSE)=#REF!,"",VLOOKUP($A24,'[1]2. Child Protection'!$B$8:$BG$226,'[1]2. Child Protection'!V$1,FALSE)-#REF!)</f>
        <v>#REF!</v>
      </c>
      <c r="M24" s="74" t="e">
        <f>IF(VLOOKUP($A24,'[1]2. Child Protection'!$B$8:$BG$226,'[1]2. Child Protection'!W$1,FALSE)=#REF!,"",VLOOKUP($A24,'[1]2. Child Protection'!$B$8:$BG$226,'[1]2. Child Protection'!W$1,FALSE))</f>
        <v>#REF!</v>
      </c>
      <c r="N24" s="74">
        <f>IF(VLOOKUP($A24,'[1]2. Child Protection'!$B$8:$BG$226,'[1]2. Child Protection'!X$1,FALSE)=E24,"",VLOOKUP($A24,'[1]2. Child Protection'!$B$8:$BG$226,'[1]2. Child Protection'!X$1,FALSE)-E24)</f>
        <v>-1915</v>
      </c>
      <c r="O24" s="74" t="e">
        <f>IF(VLOOKUP($A24,'[1]2. Child Protection'!$B$8:$BG$226,'[1]2. Child Protection'!Y$1,FALSE)=#REF!,"",VLOOKUP($A24,'[1]2. Child Protection'!$B$8:$BG$226,'[1]2. Child Protection'!Y$1,FALSE))</f>
        <v>#REF!</v>
      </c>
      <c r="P24" s="74" t="e">
        <f>IF(VLOOKUP($A24,'[1]2. Child Protection'!$B$8:$BG$226,'[1]2. Child Protection'!Z$1,FALSE)=F24,"",VLOOKUP($A24,'[1]2. Child Protection'!$B$8:$BG$226,'[1]2. Child Protection'!Z$1,FALSE)-F24)</f>
        <v>#VALUE!</v>
      </c>
      <c r="Q24" s="74" t="str">
        <f>IF(VLOOKUP($A24,'[1]2. Child Protection'!$B$8:$BG$226,'[1]2. Child Protection'!AA$1,FALSE)=G24,"",VLOOKUP($A24,'[1]2. Child Protection'!$B$8:$BG$226,'[1]2. Child Protection'!AA$1,FALSE))</f>
        <v>v</v>
      </c>
      <c r="R24" s="61" t="str">
        <f>IF(VLOOKUP($A24,'[1]2. Child Protection'!$B$8:$BG$226,'[1]2. Child Protection'!AB$1,FALSE)=H24,"",VLOOKUP($A24,'[1]2. Child Protection'!$B$8:$BG$226,'[1]2. Child Protection'!AB$1,FALSE))</f>
        <v>UNSD Population and Vital Statistics Report, January 2021, latest update on 4 Jan 2022</v>
      </c>
      <c r="S24" s="61" t="s">
        <v>350</v>
      </c>
      <c r="T24" s="132">
        <v>4.0761169592167485</v>
      </c>
      <c r="U24" s="61">
        <v>2019</v>
      </c>
      <c r="V24" s="61" t="s">
        <v>565</v>
      </c>
      <c r="X24" s="61" t="s">
        <v>566</v>
      </c>
      <c r="Y24" s="61" t="b">
        <f t="shared" si="1"/>
        <v>1</v>
      </c>
      <c r="Z24" s="132">
        <f t="shared" si="2"/>
        <v>4.0761169592167485</v>
      </c>
      <c r="AA24" s="74">
        <f t="shared" si="3"/>
        <v>2019</v>
      </c>
      <c r="AB24" s="74" t="str">
        <f t="shared" si="4"/>
        <v>Y9T17</v>
      </c>
      <c r="AC24" s="74">
        <f t="shared" si="5"/>
        <v>0</v>
      </c>
      <c r="AD24" s="74" t="str">
        <f t="shared" si="6"/>
        <v xml:space="preserve">Department of Social Welfare </v>
      </c>
      <c r="AE24" s="61" t="b">
        <f t="shared" si="7"/>
        <v>1</v>
      </c>
      <c r="AF24" s="61" t="b">
        <f t="shared" si="8"/>
        <v>1</v>
      </c>
      <c r="AG24" s="61" t="b">
        <f t="shared" si="9"/>
        <v>1</v>
      </c>
      <c r="AH24" s="61" t="b">
        <f t="shared" si="10"/>
        <v>1</v>
      </c>
      <c r="AI24" s="61" t="s">
        <v>350</v>
      </c>
      <c r="AJ24" s="61">
        <v>4.0999999999999996</v>
      </c>
      <c r="AK24" s="132">
        <f t="shared" si="0"/>
        <v>4.0761169592167485</v>
      </c>
      <c r="AL24" s="132">
        <f t="shared" si="11"/>
        <v>-2.3883040783251097E-2</v>
      </c>
    </row>
    <row r="25" spans="1:38" x14ac:dyDescent="0.3">
      <c r="A25" s="61" t="s">
        <v>47</v>
      </c>
      <c r="B25" s="61" t="s">
        <v>355</v>
      </c>
      <c r="C25" s="74">
        <v>8.5527008716627648</v>
      </c>
      <c r="D25" s="61" t="s">
        <v>12</v>
      </c>
      <c r="E25" s="69">
        <v>2017</v>
      </c>
      <c r="F25" s="71" t="s">
        <v>551</v>
      </c>
      <c r="G25" s="72"/>
      <c r="H25" s="73" t="s">
        <v>574</v>
      </c>
      <c r="J25" s="61">
        <f>IF(VLOOKUP($A25,'[1]2. Child Protection'!$B$8:$BG$226,'[1]2. Child Protection'!T$1,FALSE)=C25,"",VLOOKUP($A25,'[1]2. Child Protection'!$B$8:$BG$226,'[1]2. Child Protection'!T$1,FALSE)-C25)</f>
        <v>78.447299128337235</v>
      </c>
      <c r="K25" s="61" t="str">
        <f>IF(VLOOKUP($A25,'[1]2. Child Protection'!$B$8:$BG$226,'[1]2. Child Protection'!U$1,FALSE)=D25,"",VLOOKUP($A25,'[1]2. Child Protection'!$B$8:$BG$226,'[1]2. Child Protection'!U$1,FALSE))</f>
        <v/>
      </c>
      <c r="L25" s="74" t="e">
        <f>IF(VLOOKUP($A25,'[1]2. Child Protection'!$B$8:$BG$226,'[1]2. Child Protection'!V$1,FALSE)=#REF!,"",VLOOKUP($A25,'[1]2. Child Protection'!$B$8:$BG$226,'[1]2. Child Protection'!V$1,FALSE)-#REF!)</f>
        <v>#REF!</v>
      </c>
      <c r="M25" s="74" t="e">
        <f>IF(VLOOKUP($A25,'[1]2. Child Protection'!$B$8:$BG$226,'[1]2. Child Protection'!W$1,FALSE)=#REF!,"",VLOOKUP($A25,'[1]2. Child Protection'!$B$8:$BG$226,'[1]2. Child Protection'!W$1,FALSE))</f>
        <v>#REF!</v>
      </c>
      <c r="N25" s="74">
        <f>IF(VLOOKUP($A25,'[1]2. Child Protection'!$B$8:$BG$226,'[1]2. Child Protection'!X$1,FALSE)=E25,"",VLOOKUP($A25,'[1]2. Child Protection'!$B$8:$BG$226,'[1]2. Child Protection'!X$1,FALSE)-E25)</f>
        <v>-1931.6</v>
      </c>
      <c r="O25" s="74" t="e">
        <f>IF(VLOOKUP($A25,'[1]2. Child Protection'!$B$8:$BG$226,'[1]2. Child Protection'!Y$1,FALSE)=#REF!,"",VLOOKUP($A25,'[1]2. Child Protection'!$B$8:$BG$226,'[1]2. Child Protection'!Y$1,FALSE))</f>
        <v>#REF!</v>
      </c>
      <c r="P25" s="74" t="e">
        <f>IF(VLOOKUP($A25,'[1]2. Child Protection'!$B$8:$BG$226,'[1]2. Child Protection'!Z$1,FALSE)=F25,"",VLOOKUP($A25,'[1]2. Child Protection'!$B$8:$BG$226,'[1]2. Child Protection'!Z$1,FALSE)-F25)</f>
        <v>#VALUE!</v>
      </c>
      <c r="Q25" s="74" t="str">
        <f>IF(VLOOKUP($A25,'[1]2. Child Protection'!$B$8:$BG$226,'[1]2. Child Protection'!AA$1,FALSE)=G25,"",VLOOKUP($A25,'[1]2. Child Protection'!$B$8:$BG$226,'[1]2. Child Protection'!AA$1,FALSE))</f>
        <v/>
      </c>
      <c r="R25" s="61" t="str">
        <f>IF(VLOOKUP($A25,'[1]2. Child Protection'!$B$8:$BG$226,'[1]2. Child Protection'!AB$1,FALSE)=H25,"",VLOOKUP($A25,'[1]2. Child Protection'!$B$8:$BG$226,'[1]2. Child Protection'!AB$1,FALSE))</f>
        <v>DHS 2017-18</v>
      </c>
      <c r="S25" s="61" t="s">
        <v>351</v>
      </c>
      <c r="T25" s="132">
        <v>70.604848199576381</v>
      </c>
      <c r="U25" s="61">
        <v>2021</v>
      </c>
      <c r="V25" s="61" t="s">
        <v>567</v>
      </c>
      <c r="X25" s="61" t="s">
        <v>568</v>
      </c>
      <c r="Y25" s="61" t="b">
        <f t="shared" si="1"/>
        <v>1</v>
      </c>
      <c r="Z25" s="132">
        <f t="shared" si="2"/>
        <v>70.604848199576381</v>
      </c>
      <c r="AA25" s="74">
        <f t="shared" si="3"/>
        <v>2021</v>
      </c>
      <c r="AB25" s="74" t="str">
        <f t="shared" si="4"/>
        <v>Y11T16</v>
      </c>
      <c r="AC25" s="74">
        <f t="shared" si="5"/>
        <v>0</v>
      </c>
      <c r="AD25" s="74" t="str">
        <f t="shared" si="6"/>
        <v>Child Care Board</v>
      </c>
      <c r="AE25" s="61" t="b">
        <f t="shared" si="7"/>
        <v>1</v>
      </c>
      <c r="AF25" s="61" t="b">
        <f t="shared" si="8"/>
        <v>1</v>
      </c>
      <c r="AG25" s="61" t="b">
        <f t="shared" si="9"/>
        <v>1</v>
      </c>
      <c r="AH25" s="61" t="b">
        <f t="shared" si="10"/>
        <v>1</v>
      </c>
      <c r="AI25" s="61" t="s">
        <v>351</v>
      </c>
      <c r="AJ25" s="61">
        <v>70.599999999999994</v>
      </c>
      <c r="AK25" s="132">
        <f t="shared" si="0"/>
        <v>70.604848199576381</v>
      </c>
      <c r="AL25" s="132">
        <f t="shared" si="11"/>
        <v>4.8481995763864916E-3</v>
      </c>
    </row>
    <row r="26" spans="1:38" x14ac:dyDescent="0.3">
      <c r="A26" s="61" t="s">
        <v>60</v>
      </c>
      <c r="B26" s="61" t="s">
        <v>364</v>
      </c>
      <c r="C26" s="74">
        <v>32.928406891382252</v>
      </c>
      <c r="D26" s="61" t="s">
        <v>12</v>
      </c>
      <c r="E26" s="69">
        <v>2014</v>
      </c>
      <c r="F26" s="71" t="s">
        <v>551</v>
      </c>
      <c r="G26" s="72"/>
      <c r="H26" s="73" t="s">
        <v>583</v>
      </c>
      <c r="J26" s="61">
        <f>IF(VLOOKUP($A26,'[1]2. Child Protection'!$B$8:$BG$226,'[1]2. Child Protection'!T$1,FALSE)=C26,"",VLOOKUP($A26,'[1]2. Child Protection'!$B$8:$BG$226,'[1]2. Child Protection'!T$1,FALSE)-C26)</f>
        <v>40.171593108617742</v>
      </c>
      <c r="K26" s="61" t="str">
        <f>IF(VLOOKUP($A26,'[1]2. Child Protection'!$B$8:$BG$226,'[1]2. Child Protection'!U$1,FALSE)=D26,"",VLOOKUP($A26,'[1]2. Child Protection'!$B$8:$BG$226,'[1]2. Child Protection'!U$1,FALSE))</f>
        <v>x</v>
      </c>
      <c r="L26" s="74" t="e">
        <f>IF(VLOOKUP($A26,'[1]2. Child Protection'!$B$8:$BG$226,'[1]2. Child Protection'!V$1,FALSE)=#REF!,"",VLOOKUP($A26,'[1]2. Child Protection'!$B$8:$BG$226,'[1]2. Child Protection'!V$1,FALSE)-#REF!)</f>
        <v>#REF!</v>
      </c>
      <c r="M26" s="74" t="e">
        <f>IF(VLOOKUP($A26,'[1]2. Child Protection'!$B$8:$BG$226,'[1]2. Child Protection'!W$1,FALSE)=#REF!,"",VLOOKUP($A26,'[1]2. Child Protection'!$B$8:$BG$226,'[1]2. Child Protection'!W$1,FALSE))</f>
        <v>#REF!</v>
      </c>
      <c r="N26" s="74">
        <f>IF(VLOOKUP($A26,'[1]2. Child Protection'!$B$8:$BG$226,'[1]2. Child Protection'!X$1,FALSE)=E26,"",VLOOKUP($A26,'[1]2. Child Protection'!$B$8:$BG$226,'[1]2. Child Protection'!X$1,FALSE)-E26)</f>
        <v>-1937</v>
      </c>
      <c r="O26" s="74" t="e">
        <f>IF(VLOOKUP($A26,'[1]2. Child Protection'!$B$8:$BG$226,'[1]2. Child Protection'!Y$1,FALSE)=#REF!,"",VLOOKUP($A26,'[1]2. Child Protection'!$B$8:$BG$226,'[1]2. Child Protection'!Y$1,FALSE))</f>
        <v>#REF!</v>
      </c>
      <c r="P26" s="74" t="e">
        <f>IF(VLOOKUP($A26,'[1]2. Child Protection'!$B$8:$BG$226,'[1]2. Child Protection'!Z$1,FALSE)=F26,"",VLOOKUP($A26,'[1]2. Child Protection'!$B$8:$BG$226,'[1]2. Child Protection'!Z$1,FALSE)-F26)</f>
        <v>#VALUE!</v>
      </c>
      <c r="Q26" s="74" t="str">
        <f>IF(VLOOKUP($A26,'[1]2. Child Protection'!$B$8:$BG$226,'[1]2. Child Protection'!AA$1,FALSE)=G26,"",VLOOKUP($A26,'[1]2. Child Protection'!$B$8:$BG$226,'[1]2. Child Protection'!AA$1,FALSE))</f>
        <v>x</v>
      </c>
      <c r="R26" s="61" t="str">
        <f>IF(VLOOKUP($A26,'[1]2. Child Protection'!$B$8:$BG$226,'[1]2. Child Protection'!AB$1,FALSE)=H26,"",VLOOKUP($A26,'[1]2. Child Protection'!$B$8:$BG$226,'[1]2. Child Protection'!AB$1,FALSE))</f>
        <v>DHS 2010</v>
      </c>
      <c r="S26" s="61" t="s">
        <v>352</v>
      </c>
      <c r="T26" s="132">
        <v>24.722220516064837</v>
      </c>
      <c r="U26" s="61">
        <v>2020</v>
      </c>
      <c r="V26" s="61" t="s">
        <v>569</v>
      </c>
      <c r="X26" s="61" t="s">
        <v>570</v>
      </c>
      <c r="Y26" s="61" t="b">
        <f t="shared" si="1"/>
        <v>1</v>
      </c>
      <c r="Z26" s="132">
        <f t="shared" si="2"/>
        <v>24.722220516064837</v>
      </c>
      <c r="AA26" s="74">
        <f t="shared" si="3"/>
        <v>2020</v>
      </c>
      <c r="AB26" s="74" t="str">
        <f t="shared" si="4"/>
        <v>Y11T17</v>
      </c>
      <c r="AC26" s="74">
        <f t="shared" si="5"/>
        <v>0</v>
      </c>
      <c r="AD26" s="74" t="str">
        <f t="shared" si="6"/>
        <v>Belstat, Universal data-portal on child-related statistics</v>
      </c>
      <c r="AE26" s="61" t="b">
        <f t="shared" si="7"/>
        <v>1</v>
      </c>
      <c r="AF26" s="61" t="b">
        <f t="shared" si="8"/>
        <v>1</v>
      </c>
      <c r="AG26" s="61" t="b">
        <f t="shared" si="9"/>
        <v>1</v>
      </c>
      <c r="AH26" s="61" t="b">
        <f t="shared" si="10"/>
        <v>1</v>
      </c>
      <c r="AI26" s="61" t="s">
        <v>352</v>
      </c>
      <c r="AJ26" s="61">
        <v>24.7</v>
      </c>
      <c r="AK26" s="132">
        <f t="shared" si="0"/>
        <v>24.722220516064837</v>
      </c>
      <c r="AL26" s="132">
        <f t="shared" si="11"/>
        <v>2.2220516064837881E-2</v>
      </c>
    </row>
    <row r="27" spans="1:38" x14ac:dyDescent="0.3">
      <c r="A27" s="61" t="s">
        <v>37</v>
      </c>
      <c r="B27" s="61" t="s">
        <v>350</v>
      </c>
      <c r="C27" s="74">
        <v>4.0761169592167485</v>
      </c>
      <c r="D27" s="61" t="s">
        <v>12</v>
      </c>
      <c r="E27" s="69">
        <v>2019</v>
      </c>
      <c r="F27" s="71" t="s">
        <v>565</v>
      </c>
      <c r="G27" s="72"/>
      <c r="H27" s="73" t="s">
        <v>566</v>
      </c>
      <c r="J27" s="61">
        <f>IF(VLOOKUP($A27,'[1]2. Child Protection'!$B$8:$BG$226,'[1]2. Child Protection'!T$1,FALSE)=C27,"",VLOOKUP($A27,'[1]2. Child Protection'!$B$8:$BG$226,'[1]2. Child Protection'!T$1,FALSE)-C27)</f>
        <v>35.923883040783252</v>
      </c>
      <c r="K27" s="61" t="str">
        <f>IF(VLOOKUP($A27,'[1]2. Child Protection'!$B$8:$BG$226,'[1]2. Child Protection'!U$1,FALSE)=D27,"",VLOOKUP($A27,'[1]2. Child Protection'!$B$8:$BG$226,'[1]2. Child Protection'!U$1,FALSE))</f>
        <v/>
      </c>
      <c r="L27" s="74" t="e">
        <f>IF(VLOOKUP($A27,'[1]2. Child Protection'!$B$8:$BG$226,'[1]2. Child Protection'!V$1,FALSE)=#REF!,"",VLOOKUP($A27,'[1]2. Child Protection'!$B$8:$BG$226,'[1]2. Child Protection'!V$1,FALSE)-#REF!)</f>
        <v>#REF!</v>
      </c>
      <c r="M27" s="74" t="e">
        <f>IF(VLOOKUP($A27,'[1]2. Child Protection'!$B$8:$BG$226,'[1]2. Child Protection'!W$1,FALSE)=#REF!,"",VLOOKUP($A27,'[1]2. Child Protection'!$B$8:$BG$226,'[1]2. Child Protection'!W$1,FALSE))</f>
        <v>#REF!</v>
      </c>
      <c r="N27" s="74">
        <f>IF(VLOOKUP($A27,'[1]2. Child Protection'!$B$8:$BG$226,'[1]2. Child Protection'!X$1,FALSE)=E27,"",VLOOKUP($A27,'[1]2. Child Protection'!$B$8:$BG$226,'[1]2. Child Protection'!X$1,FALSE)-E27)</f>
        <v>-1963</v>
      </c>
      <c r="O27" s="74" t="e">
        <f>IF(VLOOKUP($A27,'[1]2. Child Protection'!$B$8:$BG$226,'[1]2. Child Protection'!Y$1,FALSE)=#REF!,"",VLOOKUP($A27,'[1]2. Child Protection'!$B$8:$BG$226,'[1]2. Child Protection'!Y$1,FALSE))</f>
        <v>#REF!</v>
      </c>
      <c r="P27" s="74" t="e">
        <f>IF(VLOOKUP($A27,'[1]2. Child Protection'!$B$8:$BG$226,'[1]2. Child Protection'!Z$1,FALSE)=F27,"",VLOOKUP($A27,'[1]2. Child Protection'!$B$8:$BG$226,'[1]2. Child Protection'!Z$1,FALSE)-F27)</f>
        <v>#VALUE!</v>
      </c>
      <c r="Q27" s="74" t="str">
        <f>IF(VLOOKUP($A27,'[1]2. Child Protection'!$B$8:$BG$226,'[1]2. Child Protection'!AA$1,FALSE)=G27,"",VLOOKUP($A27,'[1]2. Child Protection'!$B$8:$BG$226,'[1]2. Child Protection'!AA$1,FALSE))</f>
        <v/>
      </c>
      <c r="R27" s="61" t="str">
        <f>IF(VLOOKUP($A27,'[1]2. Child Protection'!$B$8:$BG$226,'[1]2. Child Protection'!AB$1,FALSE)=H27,"",VLOOKUP($A27,'[1]2. Child Protection'!$B$8:$BG$226,'[1]2. Child Protection'!AB$1,FALSE))</f>
        <v>MICS 2019</v>
      </c>
      <c r="S27" s="61" t="s">
        <v>353</v>
      </c>
      <c r="T27" s="132">
        <v>1.8843975917398776</v>
      </c>
      <c r="U27" s="61">
        <v>2015</v>
      </c>
      <c r="V27" s="61" t="s">
        <v>553</v>
      </c>
      <c r="X27" s="61" t="s">
        <v>562</v>
      </c>
      <c r="Y27" s="61" t="b">
        <f t="shared" si="1"/>
        <v>1</v>
      </c>
      <c r="Z27" s="132">
        <f t="shared" si="2"/>
        <v>1.8843975917398776</v>
      </c>
      <c r="AA27" s="74">
        <f t="shared" si="3"/>
        <v>2015</v>
      </c>
      <c r="AB27" s="74" t="str">
        <f t="shared" si="4"/>
        <v>Y12T17</v>
      </c>
      <c r="AC27" s="74">
        <f t="shared" si="5"/>
        <v>0</v>
      </c>
      <c r="AD27" s="74" t="str">
        <f t="shared" si="6"/>
        <v>Eurostat</v>
      </c>
      <c r="AE27" s="61" t="b">
        <f t="shared" si="7"/>
        <v>1</v>
      </c>
      <c r="AF27" s="61" t="b">
        <f t="shared" si="8"/>
        <v>1</v>
      </c>
      <c r="AG27" s="61" t="b">
        <f t="shared" si="9"/>
        <v>1</v>
      </c>
      <c r="AH27" s="61" t="b">
        <f t="shared" si="10"/>
        <v>1</v>
      </c>
      <c r="AI27" s="61" t="s">
        <v>353</v>
      </c>
      <c r="AJ27" s="61">
        <v>1.9</v>
      </c>
      <c r="AK27" s="132">
        <f t="shared" si="0"/>
        <v>1.8843975917398776</v>
      </c>
      <c r="AL27" s="132">
        <f t="shared" si="11"/>
        <v>-1.5602408260122269E-2</v>
      </c>
    </row>
    <row r="28" spans="1:38" x14ac:dyDescent="0.3">
      <c r="A28" s="61" t="s">
        <v>59</v>
      </c>
      <c r="B28" s="61" t="s">
        <v>363</v>
      </c>
      <c r="C28" s="96">
        <v>11.264051904751177</v>
      </c>
      <c r="D28" s="61" t="s">
        <v>12</v>
      </c>
      <c r="E28" s="69">
        <v>2020</v>
      </c>
      <c r="F28" s="71" t="s">
        <v>549</v>
      </c>
      <c r="G28" s="72"/>
      <c r="H28" s="73" t="s">
        <v>582</v>
      </c>
      <c r="J28" s="61" t="e">
        <f>IF(VLOOKUP($A28,'[1]2. Child Protection'!$B$8:$BG$226,'[1]2. Child Protection'!T$1,FALSE)=C28,"",VLOOKUP($A28,'[1]2. Child Protection'!$B$8:$BG$226,'[1]2. Child Protection'!T$1,FALSE)-C28)</f>
        <v>#VALUE!</v>
      </c>
      <c r="K28" s="61" t="str">
        <f>IF(VLOOKUP($A28,'[1]2. Child Protection'!$B$8:$BG$226,'[1]2. Child Protection'!U$1,FALSE)=D28,"",VLOOKUP($A28,'[1]2. Child Protection'!$B$8:$BG$226,'[1]2. Child Protection'!U$1,FALSE))</f>
        <v/>
      </c>
      <c r="L28" s="74" t="e">
        <f>IF(VLOOKUP($A28,'[1]2. Child Protection'!$B$8:$BG$226,'[1]2. Child Protection'!V$1,FALSE)=#REF!,"",VLOOKUP($A28,'[1]2. Child Protection'!$B$8:$BG$226,'[1]2. Child Protection'!V$1,FALSE)-#REF!)</f>
        <v>#REF!</v>
      </c>
      <c r="M28" s="74" t="e">
        <f>IF(VLOOKUP($A28,'[1]2. Child Protection'!$B$8:$BG$226,'[1]2. Child Protection'!W$1,FALSE)=#REF!,"",VLOOKUP($A28,'[1]2. Child Protection'!$B$8:$BG$226,'[1]2. Child Protection'!W$1,FALSE))</f>
        <v>#REF!</v>
      </c>
      <c r="N28" s="74">
        <f>IF(VLOOKUP($A28,'[1]2. Child Protection'!$B$8:$BG$226,'[1]2. Child Protection'!X$1,FALSE)=E28,"",VLOOKUP($A28,'[1]2. Child Protection'!$B$8:$BG$226,'[1]2. Child Protection'!X$1,FALSE)-E28)</f>
        <v>-1920</v>
      </c>
      <c r="O28" s="74" t="e">
        <f>IF(VLOOKUP($A28,'[1]2. Child Protection'!$B$8:$BG$226,'[1]2. Child Protection'!Y$1,FALSE)=#REF!,"",VLOOKUP($A28,'[1]2. Child Protection'!$B$8:$BG$226,'[1]2. Child Protection'!Y$1,FALSE))</f>
        <v>#REF!</v>
      </c>
      <c r="P28" s="74" t="e">
        <f>IF(VLOOKUP($A28,'[1]2. Child Protection'!$B$8:$BG$226,'[1]2. Child Protection'!Z$1,FALSE)=F28,"",VLOOKUP($A28,'[1]2. Child Protection'!$B$8:$BG$226,'[1]2. Child Protection'!Z$1,FALSE)-F28)</f>
        <v>#VALUE!</v>
      </c>
      <c r="Q28" s="74" t="str">
        <f>IF(VLOOKUP($A28,'[1]2. Child Protection'!$B$8:$BG$226,'[1]2. Child Protection'!AA$1,FALSE)=G28,"",VLOOKUP($A28,'[1]2. Child Protection'!$B$8:$BG$226,'[1]2. Child Protection'!AA$1,FALSE))</f>
        <v>v</v>
      </c>
      <c r="R28" s="61" t="str">
        <f>IF(VLOOKUP($A28,'[1]2. Child Protection'!$B$8:$BG$226,'[1]2. Child Protection'!AB$1,FALSE)=H28,"",VLOOKUP($A28,'[1]2. Child Protection'!$B$8:$BG$226,'[1]2. Child Protection'!AB$1,FALSE))</f>
        <v>UNSD Population and Vital Statistics Report, January 2021, latest update on 4 Jan 2022</v>
      </c>
      <c r="S28" s="61" t="s">
        <v>354</v>
      </c>
      <c r="T28" s="132">
        <v>77.322909059667509</v>
      </c>
      <c r="U28" s="61">
        <v>2020</v>
      </c>
      <c r="V28" s="61" t="s">
        <v>571</v>
      </c>
      <c r="W28" s="61" t="s">
        <v>572</v>
      </c>
      <c r="X28" s="61" t="s">
        <v>573</v>
      </c>
      <c r="Y28" s="61" t="b">
        <f t="shared" si="1"/>
        <v>1</v>
      </c>
      <c r="Z28" s="132">
        <f t="shared" si="2"/>
        <v>77.322909059667509</v>
      </c>
      <c r="AA28" s="74">
        <f t="shared" si="3"/>
        <v>2020</v>
      </c>
      <c r="AB28" s="74" t="str">
        <f t="shared" si="4"/>
        <v>Y10T18</v>
      </c>
      <c r="AC28" s="74" t="str">
        <f t="shared" si="5"/>
        <v>Age is 10-18 years</v>
      </c>
      <c r="AD28" s="74" t="str">
        <f t="shared" si="6"/>
        <v>Ministry of Human Development</v>
      </c>
      <c r="AE28" s="61" t="b">
        <f t="shared" si="7"/>
        <v>1</v>
      </c>
      <c r="AF28" s="61" t="b">
        <f t="shared" si="8"/>
        <v>1</v>
      </c>
      <c r="AG28" s="61" t="b">
        <f t="shared" si="9"/>
        <v>1</v>
      </c>
      <c r="AH28" s="61" t="b">
        <f t="shared" si="10"/>
        <v>1</v>
      </c>
      <c r="AI28" s="61" t="s">
        <v>354</v>
      </c>
      <c r="AJ28" s="61">
        <v>77.3</v>
      </c>
      <c r="AK28" s="132">
        <f t="shared" si="0"/>
        <v>77.322909059667509</v>
      </c>
      <c r="AL28" s="132">
        <f t="shared" si="11"/>
        <v>2.2909059667512111E-2</v>
      </c>
    </row>
    <row r="29" spans="1:38" x14ac:dyDescent="0.3">
      <c r="A29" s="61" t="s">
        <v>34</v>
      </c>
      <c r="B29" s="61" t="s">
        <v>349</v>
      </c>
      <c r="C29" s="96">
        <v>2.3203471239297397</v>
      </c>
      <c r="D29" s="61" t="s">
        <v>12</v>
      </c>
      <c r="E29" s="69">
        <v>2008</v>
      </c>
      <c r="F29" s="71" t="s">
        <v>564</v>
      </c>
      <c r="G29" s="72"/>
      <c r="H29" s="73" t="s">
        <v>552</v>
      </c>
      <c r="J29" s="61" t="e">
        <f>IF(VLOOKUP($A29,'[1]2. Child Protection'!$B$8:$BG$226,'[1]2. Child Protection'!T$1,FALSE)=C29,"",VLOOKUP($A29,'[1]2. Child Protection'!$B$8:$BG$226,'[1]2. Child Protection'!T$1,FALSE)-C29)</f>
        <v>#VALUE!</v>
      </c>
      <c r="K29" s="61" t="str">
        <f>IF(VLOOKUP($A29,'[1]2. Child Protection'!$B$8:$BG$226,'[1]2. Child Protection'!U$1,FALSE)=D29,"",VLOOKUP($A29,'[1]2. Child Protection'!$B$8:$BG$226,'[1]2. Child Protection'!U$1,FALSE))</f>
        <v/>
      </c>
      <c r="L29" s="74" t="e">
        <f>IF(VLOOKUP($A29,'[1]2. Child Protection'!$B$8:$BG$226,'[1]2. Child Protection'!V$1,FALSE)=#REF!,"",VLOOKUP($A29,'[1]2. Child Protection'!$B$8:$BG$226,'[1]2. Child Protection'!V$1,FALSE)-#REF!)</f>
        <v>#REF!</v>
      </c>
      <c r="M29" s="74" t="e">
        <f>IF(VLOOKUP($A29,'[1]2. Child Protection'!$B$8:$BG$226,'[1]2. Child Protection'!W$1,FALSE)=#REF!,"",VLOOKUP($A29,'[1]2. Child Protection'!$B$8:$BG$226,'[1]2. Child Protection'!W$1,FALSE))</f>
        <v>#REF!</v>
      </c>
      <c r="N29" s="74">
        <f>IF(VLOOKUP($A29,'[1]2. Child Protection'!$B$8:$BG$226,'[1]2. Child Protection'!X$1,FALSE)=E29,"",VLOOKUP($A29,'[1]2. Child Protection'!$B$8:$BG$226,'[1]2. Child Protection'!X$1,FALSE)-E29)</f>
        <v>-1908</v>
      </c>
      <c r="O29" s="74" t="e">
        <f>IF(VLOOKUP($A29,'[1]2. Child Protection'!$B$8:$BG$226,'[1]2. Child Protection'!Y$1,FALSE)=#REF!,"",VLOOKUP($A29,'[1]2. Child Protection'!$B$8:$BG$226,'[1]2. Child Protection'!Y$1,FALSE))</f>
        <v>#REF!</v>
      </c>
      <c r="P29" s="74" t="e">
        <f>IF(VLOOKUP($A29,'[1]2. Child Protection'!$B$8:$BG$226,'[1]2. Child Protection'!Z$1,FALSE)=F29,"",VLOOKUP($A29,'[1]2. Child Protection'!$B$8:$BG$226,'[1]2. Child Protection'!Z$1,FALSE)-F29)</f>
        <v>#VALUE!</v>
      </c>
      <c r="Q29" s="74" t="str">
        <f>IF(VLOOKUP($A29,'[1]2. Child Protection'!$B$8:$BG$226,'[1]2. Child Protection'!AA$1,FALSE)=G29,"",VLOOKUP($A29,'[1]2. Child Protection'!$B$8:$BG$226,'[1]2. Child Protection'!AA$1,FALSE))</f>
        <v/>
      </c>
      <c r="R29" s="61" t="str">
        <f>IF(VLOOKUP($A29,'[1]2. Child Protection'!$B$8:$BG$226,'[1]2. Child Protection'!AB$1,FALSE)=H29,"",VLOOKUP($A29,'[1]2. Child Protection'!$B$8:$BG$226,'[1]2. Child Protection'!AB$1,FALSE))</f>
        <v>Information and e-Government Authority</v>
      </c>
      <c r="S29" s="61" t="s">
        <v>355</v>
      </c>
      <c r="T29" s="132">
        <v>8.5527008716627648</v>
      </c>
      <c r="U29" s="61">
        <v>2017</v>
      </c>
      <c r="V29" s="61" t="s">
        <v>551</v>
      </c>
      <c r="X29" s="61" t="s">
        <v>574</v>
      </c>
      <c r="Y29" s="61" t="b">
        <f t="shared" si="1"/>
        <v>1</v>
      </c>
      <c r="Z29" s="132">
        <f t="shared" si="2"/>
        <v>8.5527008716627648</v>
      </c>
      <c r="AA29" s="74">
        <f t="shared" si="3"/>
        <v>2017</v>
      </c>
      <c r="AB29" s="74" t="str">
        <f t="shared" si="4"/>
        <v>Y13T17</v>
      </c>
      <c r="AC29" s="74">
        <f t="shared" si="5"/>
        <v>0</v>
      </c>
      <c r="AD29" s="74" t="str">
        <f t="shared" si="6"/>
        <v>Benin Systeme Integre de Production  d'Analyse et de Gestion des Statistiques</v>
      </c>
      <c r="AE29" s="61" t="b">
        <f t="shared" si="7"/>
        <v>1</v>
      </c>
      <c r="AF29" s="61" t="b">
        <f t="shared" si="8"/>
        <v>1</v>
      </c>
      <c r="AG29" s="61" t="b">
        <f t="shared" si="9"/>
        <v>1</v>
      </c>
      <c r="AH29" s="61" t="b">
        <f t="shared" si="10"/>
        <v>1</v>
      </c>
      <c r="AI29" s="61" t="s">
        <v>355</v>
      </c>
      <c r="AJ29" s="61">
        <v>8.6</v>
      </c>
      <c r="AK29" s="132">
        <f t="shared" si="0"/>
        <v>8.5527008716627648</v>
      </c>
      <c r="AL29" s="132">
        <f t="shared" si="11"/>
        <v>-4.7299128337234819E-2</v>
      </c>
    </row>
    <row r="30" spans="1:38" x14ac:dyDescent="0.3">
      <c r="A30" s="61" t="s">
        <v>39</v>
      </c>
      <c r="B30" s="61" t="s">
        <v>348</v>
      </c>
      <c r="C30" s="96">
        <v>67.432182490752155</v>
      </c>
      <c r="D30" s="61" t="s">
        <v>12</v>
      </c>
      <c r="E30" s="69">
        <v>2012</v>
      </c>
      <c r="F30" s="71" t="s">
        <v>554</v>
      </c>
      <c r="G30" s="72"/>
      <c r="H30" s="73" t="s">
        <v>552</v>
      </c>
      <c r="J30" s="61" t="e">
        <f>IF(VLOOKUP($A30,'[1]2. Child Protection'!$B$8:$BG$226,'[1]2. Child Protection'!T$1,FALSE)=C30,"",VLOOKUP($A30,'[1]2. Child Protection'!$B$8:$BG$226,'[1]2. Child Protection'!T$1,FALSE)-C30)</f>
        <v>#VALUE!</v>
      </c>
      <c r="K30" s="61" t="str">
        <f>IF(VLOOKUP($A30,'[1]2. Child Protection'!$B$8:$BG$226,'[1]2. Child Protection'!U$1,FALSE)=D30,"",VLOOKUP($A30,'[1]2. Child Protection'!$B$8:$BG$226,'[1]2. Child Protection'!U$1,FALSE))</f>
        <v/>
      </c>
      <c r="L30" s="74" t="e">
        <f>IF(VLOOKUP($A30,'[1]2. Child Protection'!$B$8:$BG$226,'[1]2. Child Protection'!V$1,FALSE)=#REF!,"",VLOOKUP($A30,'[1]2. Child Protection'!$B$8:$BG$226,'[1]2. Child Protection'!V$1,FALSE)-#REF!)</f>
        <v>#REF!</v>
      </c>
      <c r="M30" s="74" t="e">
        <f>IF(VLOOKUP($A30,'[1]2. Child Protection'!$B$8:$BG$226,'[1]2. Child Protection'!W$1,FALSE)=#REF!,"",VLOOKUP($A30,'[1]2. Child Protection'!$B$8:$BG$226,'[1]2. Child Protection'!W$1,FALSE))</f>
        <v>#REF!</v>
      </c>
      <c r="N30" s="74" t="e">
        <f>IF(VLOOKUP($A30,'[1]2. Child Protection'!$B$8:$BG$226,'[1]2. Child Protection'!X$1,FALSE)=E30,"",VLOOKUP($A30,'[1]2. Child Protection'!$B$8:$BG$226,'[1]2. Child Protection'!X$1,FALSE)-E30)</f>
        <v>#VALUE!</v>
      </c>
      <c r="O30" s="74" t="e">
        <f>IF(VLOOKUP($A30,'[1]2. Child Protection'!$B$8:$BG$226,'[1]2. Child Protection'!Y$1,FALSE)=#REF!,"",VLOOKUP($A30,'[1]2. Child Protection'!$B$8:$BG$226,'[1]2. Child Protection'!Y$1,FALSE))</f>
        <v>#REF!</v>
      </c>
      <c r="P30" s="74" t="e">
        <f>IF(VLOOKUP($A30,'[1]2. Child Protection'!$B$8:$BG$226,'[1]2. Child Protection'!Z$1,FALSE)=F30,"",VLOOKUP($A30,'[1]2. Child Protection'!$B$8:$BG$226,'[1]2. Child Protection'!Z$1,FALSE)-F30)</f>
        <v>#VALUE!</v>
      </c>
      <c r="Q30" s="74" t="str">
        <f>IF(VLOOKUP($A30,'[1]2. Child Protection'!$B$8:$BG$226,'[1]2. Child Protection'!AA$1,FALSE)=G30,"",VLOOKUP($A30,'[1]2. Child Protection'!$B$8:$BG$226,'[1]2. Child Protection'!AA$1,FALSE))</f>
        <v/>
      </c>
      <c r="R30" s="61">
        <f>IF(VLOOKUP($A30,'[1]2. Child Protection'!$B$8:$BG$226,'[1]2. Child Protection'!AB$1,FALSE)=H30,"",VLOOKUP($A30,'[1]2. Child Protection'!$B$8:$BG$226,'[1]2. Child Protection'!AB$1,FALSE))</f>
        <v>0</v>
      </c>
      <c r="S30" s="61" t="s">
        <v>356</v>
      </c>
      <c r="T30" s="132">
        <v>90.614094165187055</v>
      </c>
      <c r="U30" s="61">
        <v>2020</v>
      </c>
      <c r="V30" s="61" t="s">
        <v>553</v>
      </c>
      <c r="X30" s="61" t="s">
        <v>575</v>
      </c>
      <c r="Y30" s="61" t="b">
        <f t="shared" si="1"/>
        <v>1</v>
      </c>
      <c r="Z30" s="132">
        <f t="shared" si="2"/>
        <v>90.614094165187055</v>
      </c>
      <c r="AA30" s="74">
        <f t="shared" si="3"/>
        <v>2020</v>
      </c>
      <c r="AB30" s="74" t="str">
        <f t="shared" si="4"/>
        <v>Y12T17</v>
      </c>
      <c r="AC30" s="74">
        <f t="shared" si="5"/>
        <v>0</v>
      </c>
      <c r="AD30" s="74" t="str">
        <f t="shared" si="6"/>
        <v>Royal Bhutan Police, Ministry of Home and Cultural Affairs</v>
      </c>
      <c r="AE30" s="61" t="b">
        <f t="shared" si="7"/>
        <v>1</v>
      </c>
      <c r="AF30" s="61" t="b">
        <f t="shared" si="8"/>
        <v>1</v>
      </c>
      <c r="AG30" s="61" t="b">
        <f t="shared" si="9"/>
        <v>1</v>
      </c>
      <c r="AH30" s="61" t="b">
        <f t="shared" si="10"/>
        <v>1</v>
      </c>
      <c r="AI30" s="61" t="s">
        <v>356</v>
      </c>
      <c r="AJ30" s="61">
        <v>90.6</v>
      </c>
      <c r="AK30" s="132">
        <f t="shared" si="0"/>
        <v>90.614094165187055</v>
      </c>
      <c r="AL30" s="132">
        <f t="shared" si="11"/>
        <v>1.4094165187060526E-2</v>
      </c>
    </row>
    <row r="31" spans="1:38" x14ac:dyDescent="0.3">
      <c r="A31" s="61" t="s">
        <v>53</v>
      </c>
      <c r="B31" s="61" t="s">
        <v>358</v>
      </c>
      <c r="C31" s="74">
        <v>43.460764587525148</v>
      </c>
      <c r="D31" s="61" t="s">
        <v>12</v>
      </c>
      <c r="E31" s="69">
        <v>2020</v>
      </c>
      <c r="F31" s="71" t="s">
        <v>557</v>
      </c>
      <c r="G31" s="72"/>
      <c r="H31" s="73" t="s">
        <v>577</v>
      </c>
      <c r="J31" s="61">
        <f>IF(VLOOKUP($A31,'[1]2. Child Protection'!$B$8:$BG$226,'[1]2. Child Protection'!T$1,FALSE)=C31,"",VLOOKUP($A31,'[1]2. Child Protection'!$B$8:$BG$226,'[1]2. Child Protection'!T$1,FALSE)-C31)</f>
        <v>54.639235412474846</v>
      </c>
      <c r="K31" s="61" t="str">
        <f>IF(VLOOKUP($A31,'[1]2. Child Protection'!$B$8:$BG$226,'[1]2. Child Protection'!U$1,FALSE)=D31,"",VLOOKUP($A31,'[1]2. Child Protection'!$B$8:$BG$226,'[1]2. Child Protection'!U$1,FALSE))</f>
        <v>x</v>
      </c>
      <c r="L31" s="74" t="e">
        <f>IF(VLOOKUP($A31,'[1]2. Child Protection'!$B$8:$BG$226,'[1]2. Child Protection'!V$1,FALSE)=#REF!,"",VLOOKUP($A31,'[1]2. Child Protection'!$B$8:$BG$226,'[1]2. Child Protection'!V$1,FALSE)-#REF!)</f>
        <v>#REF!</v>
      </c>
      <c r="M31" s="74" t="e">
        <f>IF(VLOOKUP($A31,'[1]2. Child Protection'!$B$8:$BG$226,'[1]2. Child Protection'!W$1,FALSE)=#REF!,"",VLOOKUP($A31,'[1]2. Child Protection'!$B$8:$BG$226,'[1]2. Child Protection'!W$1,FALSE))</f>
        <v>#REF!</v>
      </c>
      <c r="N31" s="74">
        <f>IF(VLOOKUP($A31,'[1]2. Child Protection'!$B$8:$BG$226,'[1]2. Child Protection'!X$1,FALSE)=E31,"",VLOOKUP($A31,'[1]2. Child Protection'!$B$8:$BG$226,'[1]2. Child Protection'!X$1,FALSE)-E31)</f>
        <v>-1920.3</v>
      </c>
      <c r="O31" s="74" t="e">
        <f>IF(VLOOKUP($A31,'[1]2. Child Protection'!$B$8:$BG$226,'[1]2. Child Protection'!Y$1,FALSE)=#REF!,"",VLOOKUP($A31,'[1]2. Child Protection'!$B$8:$BG$226,'[1]2. Child Protection'!Y$1,FALSE))</f>
        <v>#REF!</v>
      </c>
      <c r="P31" s="74" t="e">
        <f>IF(VLOOKUP($A31,'[1]2. Child Protection'!$B$8:$BG$226,'[1]2. Child Protection'!Z$1,FALSE)=F31,"",VLOOKUP($A31,'[1]2. Child Protection'!$B$8:$BG$226,'[1]2. Child Protection'!Z$1,FALSE)-F31)</f>
        <v>#VALUE!</v>
      </c>
      <c r="Q31" s="74" t="str">
        <f>IF(VLOOKUP($A31,'[1]2. Child Protection'!$B$8:$BG$226,'[1]2. Child Protection'!AA$1,FALSE)=G31,"",VLOOKUP($A31,'[1]2. Child Protection'!$B$8:$BG$226,'[1]2. Child Protection'!AA$1,FALSE))</f>
        <v>x</v>
      </c>
      <c r="R31" s="61" t="str">
        <f>IF(VLOOKUP($A31,'[1]2. Child Protection'!$B$8:$BG$226,'[1]2. Child Protection'!AB$1,FALSE)=H31,"",VLOOKUP($A31,'[1]2. Child Protection'!$B$8:$BG$226,'[1]2. Child Protection'!AB$1,FALSE))</f>
        <v>MICS 2006</v>
      </c>
      <c r="S31" s="61" t="s">
        <v>357</v>
      </c>
      <c r="T31" s="132">
        <v>256.45881841779834</v>
      </c>
      <c r="U31" s="61">
        <v>2016</v>
      </c>
      <c r="V31" s="61" t="s">
        <v>549</v>
      </c>
      <c r="X31" s="61" t="s">
        <v>576</v>
      </c>
      <c r="Y31" s="61" t="b">
        <f t="shared" si="1"/>
        <v>1</v>
      </c>
      <c r="Z31" s="132">
        <f t="shared" si="2"/>
        <v>256.45881841779834</v>
      </c>
      <c r="AA31" s="74">
        <f t="shared" si="3"/>
        <v>2016</v>
      </c>
      <c r="AB31" s="74" t="str">
        <f t="shared" si="4"/>
        <v>Y14T17</v>
      </c>
      <c r="AC31" s="74">
        <f t="shared" si="5"/>
        <v>0</v>
      </c>
      <c r="AD31" s="74" t="str">
        <f t="shared" si="6"/>
        <v>Ministry of Justice; Diagnosis update Situation of the Operation on the Penal System for Adolescents 2018, table 1 and 2, page 21</v>
      </c>
      <c r="AE31" s="61" t="b">
        <f t="shared" si="7"/>
        <v>1</v>
      </c>
      <c r="AF31" s="61" t="b">
        <f t="shared" si="8"/>
        <v>1</v>
      </c>
      <c r="AG31" s="61" t="b">
        <f t="shared" si="9"/>
        <v>1</v>
      </c>
      <c r="AH31" s="61" t="b">
        <f t="shared" si="10"/>
        <v>1</v>
      </c>
      <c r="AI31" s="61" t="s">
        <v>357</v>
      </c>
      <c r="AJ31" s="61">
        <v>256.5</v>
      </c>
      <c r="AK31" s="132">
        <f t="shared" si="0"/>
        <v>256.45881841779834</v>
      </c>
      <c r="AL31" s="132">
        <f t="shared" si="11"/>
        <v>-4.1181582201659239E-2</v>
      </c>
    </row>
    <row r="32" spans="1:38" x14ac:dyDescent="0.3">
      <c r="A32" s="61" t="s">
        <v>42</v>
      </c>
      <c r="B32" s="61" t="s">
        <v>352</v>
      </c>
      <c r="C32" s="96">
        <v>24.722220516064837</v>
      </c>
      <c r="D32" s="61" t="s">
        <v>12</v>
      </c>
      <c r="E32" s="69">
        <v>2020</v>
      </c>
      <c r="F32" s="71" t="s">
        <v>569</v>
      </c>
      <c r="G32" s="72"/>
      <c r="H32" s="73" t="s">
        <v>570</v>
      </c>
      <c r="J32" s="61" t="e">
        <f>IF(VLOOKUP($A32,'[1]2. Child Protection'!$B$8:$BG$226,'[1]2. Child Protection'!T$1,FALSE)=C32,"",VLOOKUP($A32,'[1]2. Child Protection'!$B$8:$BG$226,'[1]2. Child Protection'!T$1,FALSE)-C32)</f>
        <v>#VALUE!</v>
      </c>
      <c r="K32" s="61" t="str">
        <f>IF(VLOOKUP($A32,'[1]2. Child Protection'!$B$8:$BG$226,'[1]2. Child Protection'!U$1,FALSE)=D32,"",VLOOKUP($A32,'[1]2. Child Protection'!$B$8:$BG$226,'[1]2. Child Protection'!U$1,FALSE))</f>
        <v/>
      </c>
      <c r="L32" s="74" t="e">
        <f>IF(VLOOKUP($A32,'[1]2. Child Protection'!$B$8:$BG$226,'[1]2. Child Protection'!V$1,FALSE)=#REF!,"",VLOOKUP($A32,'[1]2. Child Protection'!$B$8:$BG$226,'[1]2. Child Protection'!V$1,FALSE)-#REF!)</f>
        <v>#REF!</v>
      </c>
      <c r="M32" s="74" t="e">
        <f>IF(VLOOKUP($A32,'[1]2. Child Protection'!$B$8:$BG$226,'[1]2. Child Protection'!W$1,FALSE)=#REF!,"",VLOOKUP($A32,'[1]2. Child Protection'!$B$8:$BG$226,'[1]2. Child Protection'!W$1,FALSE))</f>
        <v>#REF!</v>
      </c>
      <c r="N32" s="74">
        <f>IF(VLOOKUP($A32,'[1]2. Child Protection'!$B$8:$BG$226,'[1]2. Child Protection'!X$1,FALSE)=E32,"",VLOOKUP($A32,'[1]2. Child Protection'!$B$8:$BG$226,'[1]2. Child Protection'!X$1,FALSE)-E32)</f>
        <v>-1920</v>
      </c>
      <c r="O32" s="74" t="e">
        <f>IF(VLOOKUP($A32,'[1]2. Child Protection'!$B$8:$BG$226,'[1]2. Child Protection'!Y$1,FALSE)=#REF!,"",VLOOKUP($A32,'[1]2. Child Protection'!$B$8:$BG$226,'[1]2. Child Protection'!Y$1,FALSE))</f>
        <v>#REF!</v>
      </c>
      <c r="P32" s="74" t="e">
        <f>IF(VLOOKUP($A32,'[1]2. Child Protection'!$B$8:$BG$226,'[1]2. Child Protection'!Z$1,FALSE)=F32,"",VLOOKUP($A32,'[1]2. Child Protection'!$B$8:$BG$226,'[1]2. Child Protection'!Z$1,FALSE)-F32)</f>
        <v>#VALUE!</v>
      </c>
      <c r="Q32" s="74" t="str">
        <f>IF(VLOOKUP($A32,'[1]2. Child Protection'!$B$8:$BG$226,'[1]2. Child Protection'!AA$1,FALSE)=G32,"",VLOOKUP($A32,'[1]2. Child Protection'!$B$8:$BG$226,'[1]2. Child Protection'!AA$1,FALSE))</f>
        <v>y</v>
      </c>
      <c r="R32" s="61" t="str">
        <f>IF(VLOOKUP($A32,'[1]2. Child Protection'!$B$8:$BG$226,'[1]2. Child Protection'!AB$1,FALSE)=H32,"",VLOOKUP($A32,'[1]2. Child Protection'!$B$8:$BG$226,'[1]2. Child Protection'!AB$1,FALSE))</f>
        <v>Vital registration data 2019</v>
      </c>
      <c r="S32" s="61" t="s">
        <v>358</v>
      </c>
      <c r="T32" s="132">
        <v>43.460764587525148</v>
      </c>
      <c r="U32" s="61">
        <v>2020</v>
      </c>
      <c r="V32" s="61" t="s">
        <v>557</v>
      </c>
      <c r="X32" s="61" t="s">
        <v>577</v>
      </c>
      <c r="Y32" s="61" t="b">
        <f t="shared" si="1"/>
        <v>1</v>
      </c>
      <c r="Z32" s="132">
        <f t="shared" si="2"/>
        <v>43.460764587525148</v>
      </c>
      <c r="AA32" s="74">
        <f t="shared" si="3"/>
        <v>2020</v>
      </c>
      <c r="AB32" s="74" t="str">
        <f t="shared" si="4"/>
        <v>Y16T17</v>
      </c>
      <c r="AC32" s="74">
        <f t="shared" si="5"/>
        <v>0</v>
      </c>
      <c r="AD32" s="74" t="str">
        <f t="shared" si="6"/>
        <v xml:space="preserve">High Judicial and Prosecutorial Council </v>
      </c>
      <c r="AE32" s="61" t="b">
        <f t="shared" si="7"/>
        <v>1</v>
      </c>
      <c r="AF32" s="61" t="b">
        <f t="shared" si="8"/>
        <v>1</v>
      </c>
      <c r="AG32" s="61" t="b">
        <f t="shared" si="9"/>
        <v>1</v>
      </c>
      <c r="AH32" s="61" t="b">
        <f t="shared" si="10"/>
        <v>1</v>
      </c>
      <c r="AI32" s="61" t="s">
        <v>358</v>
      </c>
      <c r="AJ32" s="61">
        <v>43.5</v>
      </c>
      <c r="AK32" s="132">
        <f t="shared" si="0"/>
        <v>43.460764587525148</v>
      </c>
      <c r="AL32" s="132">
        <f t="shared" si="11"/>
        <v>-3.9235412474852183E-2</v>
      </c>
    </row>
    <row r="33" spans="1:38" x14ac:dyDescent="0.3">
      <c r="A33" s="61" t="s">
        <v>45</v>
      </c>
      <c r="B33" s="61" t="s">
        <v>354</v>
      </c>
      <c r="C33" s="74">
        <v>77.322909059667509</v>
      </c>
      <c r="D33" s="61" t="s">
        <v>28</v>
      </c>
      <c r="E33" s="69">
        <v>2020</v>
      </c>
      <c r="F33" s="71" t="s">
        <v>571</v>
      </c>
      <c r="G33" s="72" t="s">
        <v>572</v>
      </c>
      <c r="H33" s="73" t="s">
        <v>573</v>
      </c>
      <c r="J33" s="61">
        <f>IF(VLOOKUP($A33,'[1]2. Child Protection'!$B$8:$BG$226,'[1]2. Child Protection'!T$1,FALSE)=C33,"",VLOOKUP($A33,'[1]2. Child Protection'!$B$8:$BG$226,'[1]2. Child Protection'!T$1,FALSE)-C33)</f>
        <v>12.677090940332491</v>
      </c>
      <c r="K33" s="61">
        <f>IF(VLOOKUP($A33,'[1]2. Child Protection'!$B$8:$BG$226,'[1]2. Child Protection'!U$1,FALSE)=D33,"",VLOOKUP($A33,'[1]2. Child Protection'!$B$8:$BG$226,'[1]2. Child Protection'!U$1,FALSE))</f>
        <v>0</v>
      </c>
      <c r="L33" s="74" t="e">
        <f>IF(VLOOKUP($A33,'[1]2. Child Protection'!$B$8:$BG$226,'[1]2. Child Protection'!V$1,FALSE)=#REF!,"",VLOOKUP($A33,'[1]2. Child Protection'!$B$8:$BG$226,'[1]2. Child Protection'!V$1,FALSE)-#REF!)</f>
        <v>#REF!</v>
      </c>
      <c r="M33" s="74" t="e">
        <f>IF(VLOOKUP($A33,'[1]2. Child Protection'!$B$8:$BG$226,'[1]2. Child Protection'!W$1,FALSE)=#REF!,"",VLOOKUP($A33,'[1]2. Child Protection'!$B$8:$BG$226,'[1]2. Child Protection'!W$1,FALSE))</f>
        <v>#REF!</v>
      </c>
      <c r="N33" s="74">
        <f>IF(VLOOKUP($A33,'[1]2. Child Protection'!$B$8:$BG$226,'[1]2. Child Protection'!X$1,FALSE)=E33,"",VLOOKUP($A33,'[1]2. Child Protection'!$B$8:$BG$226,'[1]2. Child Protection'!X$1,FALSE)-E33)</f>
        <v>-1924.7</v>
      </c>
      <c r="O33" s="74" t="e">
        <f>IF(VLOOKUP($A33,'[1]2. Child Protection'!$B$8:$BG$226,'[1]2. Child Protection'!Y$1,FALSE)=#REF!,"",VLOOKUP($A33,'[1]2. Child Protection'!$B$8:$BG$226,'[1]2. Child Protection'!Y$1,FALSE))</f>
        <v>#REF!</v>
      </c>
      <c r="P33" s="74" t="e">
        <f>IF(VLOOKUP($A33,'[1]2. Child Protection'!$B$8:$BG$226,'[1]2. Child Protection'!Z$1,FALSE)=F33,"",VLOOKUP($A33,'[1]2. Child Protection'!$B$8:$BG$226,'[1]2. Child Protection'!Z$1,FALSE)-F33)</f>
        <v>#VALUE!</v>
      </c>
      <c r="Q33" s="74">
        <f>IF(VLOOKUP($A33,'[1]2. Child Protection'!$B$8:$BG$226,'[1]2. Child Protection'!AA$1,FALSE)=G33,"",VLOOKUP($A33,'[1]2. Child Protection'!$B$8:$BG$226,'[1]2. Child Protection'!AA$1,FALSE))</f>
        <v>0</v>
      </c>
      <c r="R33" s="61" t="str">
        <f>IF(VLOOKUP($A33,'[1]2. Child Protection'!$B$8:$BG$226,'[1]2. Child Protection'!AB$1,FALSE)=H33,"",VLOOKUP($A33,'[1]2. Child Protection'!$B$8:$BG$226,'[1]2. Child Protection'!AB$1,FALSE))</f>
        <v>MICS 2015</v>
      </c>
      <c r="S33" s="61" t="s">
        <v>359</v>
      </c>
      <c r="T33" s="132">
        <v>263.50219483266693</v>
      </c>
      <c r="U33" s="61">
        <v>2014</v>
      </c>
      <c r="V33" s="61" t="s">
        <v>549</v>
      </c>
      <c r="X33" s="61" t="s">
        <v>552</v>
      </c>
      <c r="Y33" s="61" t="b">
        <f t="shared" si="1"/>
        <v>1</v>
      </c>
      <c r="Z33" s="132">
        <f t="shared" si="2"/>
        <v>263.50219483266693</v>
      </c>
      <c r="AA33" s="74">
        <f t="shared" si="3"/>
        <v>2014</v>
      </c>
      <c r="AB33" s="74" t="str">
        <f t="shared" si="4"/>
        <v>Y14T17</v>
      </c>
      <c r="AC33" s="74">
        <f t="shared" si="5"/>
        <v>0</v>
      </c>
      <c r="AD33" s="74" t="str">
        <f t="shared" si="6"/>
        <v>UNODC</v>
      </c>
      <c r="AE33" s="61" t="b">
        <f t="shared" si="7"/>
        <v>1</v>
      </c>
      <c r="AF33" s="61" t="b">
        <f t="shared" si="8"/>
        <v>1</v>
      </c>
      <c r="AG33" s="61" t="b">
        <f t="shared" si="9"/>
        <v>1</v>
      </c>
      <c r="AH33" s="61" t="b">
        <f t="shared" si="10"/>
        <v>1</v>
      </c>
      <c r="AI33" s="61" t="s">
        <v>359</v>
      </c>
      <c r="AJ33" s="61">
        <v>263.5</v>
      </c>
      <c r="AK33" s="132">
        <f t="shared" si="0"/>
        <v>263.50219483266693</v>
      </c>
      <c r="AL33" s="132">
        <f t="shared" si="11"/>
        <v>2.1948326669303242E-3</v>
      </c>
    </row>
    <row r="34" spans="1:38" x14ac:dyDescent="0.3">
      <c r="A34" s="61" t="s">
        <v>50</v>
      </c>
      <c r="B34" s="61" t="s">
        <v>357</v>
      </c>
      <c r="C34" s="96">
        <v>256.45881841779834</v>
      </c>
      <c r="D34" s="61" t="s">
        <v>12</v>
      </c>
      <c r="E34" s="69">
        <v>2016</v>
      </c>
      <c r="F34" s="71" t="s">
        <v>549</v>
      </c>
      <c r="G34" s="70"/>
      <c r="H34" s="73" t="s">
        <v>576</v>
      </c>
      <c r="J34" s="61" t="e">
        <f>IF(VLOOKUP($A34,'[1]2. Child Protection'!$B$8:$BG$226,'[1]2. Child Protection'!T$1,FALSE)=C34,"",VLOOKUP($A34,'[1]2. Child Protection'!$B$8:$BG$226,'[1]2. Child Protection'!T$1,FALSE)-C34)</f>
        <v>#VALUE!</v>
      </c>
      <c r="K34" s="61" t="str">
        <f>IF(VLOOKUP($A34,'[1]2. Child Protection'!$B$8:$BG$226,'[1]2. Child Protection'!U$1,FALSE)=D34,"",VLOOKUP($A34,'[1]2. Child Protection'!$B$8:$BG$226,'[1]2. Child Protection'!U$1,FALSE))</f>
        <v/>
      </c>
      <c r="L34" s="74" t="e">
        <f>IF(VLOOKUP($A34,'[1]2. Child Protection'!$B$8:$BG$226,'[1]2. Child Protection'!V$1,FALSE)=#REF!,"",VLOOKUP($A34,'[1]2. Child Protection'!$B$8:$BG$226,'[1]2. Child Protection'!V$1,FALSE)-#REF!)</f>
        <v>#REF!</v>
      </c>
      <c r="M34" s="74" t="e">
        <f>IF(VLOOKUP($A34,'[1]2. Child Protection'!$B$8:$BG$226,'[1]2. Child Protection'!W$1,FALSE)=#REF!,"",VLOOKUP($A34,'[1]2. Child Protection'!$B$8:$BG$226,'[1]2. Child Protection'!W$1,FALSE))</f>
        <v>#REF!</v>
      </c>
      <c r="N34" s="74" t="e">
        <f>IF(VLOOKUP($A34,'[1]2. Child Protection'!$B$8:$BG$226,'[1]2. Child Protection'!X$1,FALSE)=E34,"",VLOOKUP($A34,'[1]2. Child Protection'!$B$8:$BG$226,'[1]2. Child Protection'!X$1,FALSE)-E34)</f>
        <v>#VALUE!</v>
      </c>
      <c r="O34" s="74" t="e">
        <f>IF(VLOOKUP($A34,'[1]2. Child Protection'!$B$8:$BG$226,'[1]2. Child Protection'!Y$1,FALSE)=#REF!,"",VLOOKUP($A34,'[1]2. Child Protection'!$B$8:$BG$226,'[1]2. Child Protection'!Y$1,FALSE))</f>
        <v>#REF!</v>
      </c>
      <c r="P34" s="74" t="e">
        <f>IF(VLOOKUP($A34,'[1]2. Child Protection'!$B$8:$BG$226,'[1]2. Child Protection'!Z$1,FALSE)=F34,"",VLOOKUP($A34,'[1]2. Child Protection'!$B$8:$BG$226,'[1]2. Child Protection'!Z$1,FALSE)-F34)</f>
        <v>#VALUE!</v>
      </c>
      <c r="Q34" s="74" t="str">
        <f>IF(VLOOKUP($A34,'[1]2. Child Protection'!$B$8:$BG$226,'[1]2. Child Protection'!AA$1,FALSE)=G34,"",VLOOKUP($A34,'[1]2. Child Protection'!$B$8:$BG$226,'[1]2. Child Protection'!AA$1,FALSE))</f>
        <v/>
      </c>
      <c r="R34" s="61" t="str">
        <f>IF(VLOOKUP($A34,'[1]2. Child Protection'!$B$8:$BG$226,'[1]2. Child Protection'!AB$1,FALSE)=H34,"",VLOOKUP($A34,'[1]2. Child Protection'!$B$8:$BG$226,'[1]2. Child Protection'!AB$1,FALSE))</f>
        <v>EDSA 2016</v>
      </c>
      <c r="S34" s="61" t="s">
        <v>360</v>
      </c>
      <c r="T34" s="132">
        <v>60.709685675878426</v>
      </c>
      <c r="U34" s="61">
        <v>2019</v>
      </c>
      <c r="V34" s="61" t="s">
        <v>578</v>
      </c>
      <c r="W34" s="61" t="s">
        <v>579</v>
      </c>
      <c r="X34" s="61" t="s">
        <v>580</v>
      </c>
      <c r="Y34" s="61" t="b">
        <f t="shared" si="1"/>
        <v>1</v>
      </c>
      <c r="Z34" s="132">
        <f t="shared" si="2"/>
        <v>60.709685675878426</v>
      </c>
      <c r="AA34" s="74">
        <f t="shared" si="3"/>
        <v>2019</v>
      </c>
      <c r="AB34" s="74" t="str">
        <f t="shared" si="4"/>
        <v>Y12T21</v>
      </c>
      <c r="AC34" s="74" t="str">
        <f t="shared" si="5"/>
        <v>Age is 12-21 years</v>
      </c>
      <c r="AD34" s="74" t="str">
        <f t="shared" si="6"/>
        <v>Ministry of women, family and human rights, 2020 SINASE Evaluation Survey, table 1, page 37</v>
      </c>
      <c r="AE34" s="61" t="b">
        <f t="shared" si="7"/>
        <v>1</v>
      </c>
      <c r="AF34" s="61" t="b">
        <f t="shared" si="8"/>
        <v>1</v>
      </c>
      <c r="AG34" s="61" t="b">
        <f t="shared" si="9"/>
        <v>1</v>
      </c>
      <c r="AH34" s="61" t="b">
        <f t="shared" si="10"/>
        <v>1</v>
      </c>
      <c r="AI34" s="61" t="s">
        <v>360</v>
      </c>
      <c r="AJ34" s="61">
        <v>60.7</v>
      </c>
      <c r="AK34" s="132">
        <f t="shared" si="0"/>
        <v>60.709685675878426</v>
      </c>
      <c r="AL34" s="132">
        <f t="shared" si="11"/>
        <v>9.6856758784227281E-3</v>
      </c>
    </row>
    <row r="35" spans="1:38" x14ac:dyDescent="0.3">
      <c r="A35" s="61" t="s">
        <v>57</v>
      </c>
      <c r="B35" s="61" t="s">
        <v>360</v>
      </c>
      <c r="C35" s="96">
        <v>60.709685675878426</v>
      </c>
      <c r="D35" s="61" t="s">
        <v>28</v>
      </c>
      <c r="E35" s="69">
        <v>2019</v>
      </c>
      <c r="F35" s="71" t="s">
        <v>578</v>
      </c>
      <c r="G35" s="72" t="s">
        <v>579</v>
      </c>
      <c r="H35" s="73" t="s">
        <v>580</v>
      </c>
      <c r="J35" s="61" t="e">
        <f>IF(VLOOKUP($A35,'[1]2. Child Protection'!$B$8:$BG$226,'[1]2. Child Protection'!T$1,FALSE)=C35,"",VLOOKUP($A35,'[1]2. Child Protection'!$B$8:$BG$226,'[1]2. Child Protection'!T$1,FALSE)-C35)</f>
        <v>#VALUE!</v>
      </c>
      <c r="K35" s="61">
        <f>IF(VLOOKUP($A35,'[1]2. Child Protection'!$B$8:$BG$226,'[1]2. Child Protection'!U$1,FALSE)=D35,"",VLOOKUP($A35,'[1]2. Child Protection'!$B$8:$BG$226,'[1]2. Child Protection'!U$1,FALSE))</f>
        <v>0</v>
      </c>
      <c r="L35" s="74" t="e">
        <f>IF(VLOOKUP($A35,'[1]2. Child Protection'!$B$8:$BG$226,'[1]2. Child Protection'!V$1,FALSE)=#REF!,"",VLOOKUP($A35,'[1]2. Child Protection'!$B$8:$BG$226,'[1]2. Child Protection'!V$1,FALSE)-#REF!)</f>
        <v>#REF!</v>
      </c>
      <c r="M35" s="74" t="e">
        <f>IF(VLOOKUP($A35,'[1]2. Child Protection'!$B$8:$BG$226,'[1]2. Child Protection'!W$1,FALSE)=#REF!,"",VLOOKUP($A35,'[1]2. Child Protection'!$B$8:$BG$226,'[1]2. Child Protection'!W$1,FALSE))</f>
        <v>#REF!</v>
      </c>
      <c r="N35" s="74" t="e">
        <f>IF(VLOOKUP($A35,'[1]2. Child Protection'!$B$8:$BG$226,'[1]2. Child Protection'!X$1,FALSE)=E35,"",VLOOKUP($A35,'[1]2. Child Protection'!$B$8:$BG$226,'[1]2. Child Protection'!X$1,FALSE)-E35)</f>
        <v>#VALUE!</v>
      </c>
      <c r="O35" s="74" t="e">
        <f>IF(VLOOKUP($A35,'[1]2. Child Protection'!$B$8:$BG$226,'[1]2. Child Protection'!Y$1,FALSE)=#REF!,"",VLOOKUP($A35,'[1]2. Child Protection'!$B$8:$BG$226,'[1]2. Child Protection'!Y$1,FALSE))</f>
        <v>#REF!</v>
      </c>
      <c r="P35" s="74" t="e">
        <f>IF(VLOOKUP($A35,'[1]2. Child Protection'!$B$8:$BG$226,'[1]2. Child Protection'!Z$1,FALSE)=F35,"",VLOOKUP($A35,'[1]2. Child Protection'!$B$8:$BG$226,'[1]2. Child Protection'!Z$1,FALSE)-F35)</f>
        <v>#VALUE!</v>
      </c>
      <c r="Q35" s="74">
        <f>IF(VLOOKUP($A35,'[1]2. Child Protection'!$B$8:$BG$226,'[1]2. Child Protection'!AA$1,FALSE)=G35,"",VLOOKUP($A35,'[1]2. Child Protection'!$B$8:$BG$226,'[1]2. Child Protection'!AA$1,FALSE))</f>
        <v>0</v>
      </c>
      <c r="R35" s="61" t="str">
        <f>IF(VLOOKUP($A35,'[1]2. Child Protection'!$B$8:$BG$226,'[1]2. Child Protection'!AB$1,FALSE)=H35,"",VLOOKUP($A35,'[1]2. Child Protection'!$B$8:$BG$226,'[1]2. Child Protection'!AB$1,FALSE))</f>
        <v>Estatísticas do Registro Civil</v>
      </c>
      <c r="S35" s="61" t="s">
        <v>361</v>
      </c>
      <c r="T35" s="132">
        <v>0</v>
      </c>
      <c r="U35" s="61">
        <v>2021</v>
      </c>
      <c r="V35" s="61" t="s">
        <v>554</v>
      </c>
      <c r="X35" s="61" t="s">
        <v>581</v>
      </c>
      <c r="Y35" s="61" t="b">
        <f t="shared" si="1"/>
        <v>1</v>
      </c>
      <c r="Z35" s="132">
        <f t="shared" si="2"/>
        <v>0</v>
      </c>
      <c r="AA35" s="74">
        <f t="shared" si="3"/>
        <v>2021</v>
      </c>
      <c r="AB35" s="74" t="str">
        <f t="shared" si="4"/>
        <v>Y10T17</v>
      </c>
      <c r="AC35" s="74">
        <f t="shared" si="5"/>
        <v>0</v>
      </c>
      <c r="AD35" s="74" t="str">
        <f t="shared" si="6"/>
        <v>Ministry of Health and Social Development</v>
      </c>
      <c r="AE35" s="61" t="b">
        <f t="shared" si="7"/>
        <v>1</v>
      </c>
      <c r="AF35" s="61" t="b">
        <f t="shared" si="8"/>
        <v>1</v>
      </c>
      <c r="AG35" s="61" t="b">
        <f t="shared" si="9"/>
        <v>1</v>
      </c>
      <c r="AH35" s="61" t="b">
        <f t="shared" si="10"/>
        <v>1</v>
      </c>
      <c r="AI35" s="61" t="s">
        <v>361</v>
      </c>
      <c r="AJ35" s="61">
        <v>0</v>
      </c>
      <c r="AK35" s="132">
        <f t="shared" si="0"/>
        <v>0</v>
      </c>
      <c r="AL35" s="132">
        <f t="shared" si="11"/>
        <v>0</v>
      </c>
    </row>
    <row r="36" spans="1:38" x14ac:dyDescent="0.3">
      <c r="A36" s="61" t="s">
        <v>40</v>
      </c>
      <c r="B36" s="61" t="s">
        <v>351</v>
      </c>
      <c r="C36" s="74">
        <v>70.604848199576381</v>
      </c>
      <c r="D36" s="61" t="s">
        <v>12</v>
      </c>
      <c r="E36" s="69">
        <v>2021</v>
      </c>
      <c r="F36" s="71" t="s">
        <v>567</v>
      </c>
      <c r="G36" s="72"/>
      <c r="H36" s="73" t="s">
        <v>568</v>
      </c>
      <c r="J36" s="61">
        <f>IF(VLOOKUP($A36,'[1]2. Child Protection'!$B$8:$BG$226,'[1]2. Child Protection'!T$1,FALSE)=C36,"",VLOOKUP($A36,'[1]2. Child Protection'!$B$8:$BG$226,'[1]2. Child Protection'!T$1,FALSE)-C36)</f>
        <v>23.095151800423622</v>
      </c>
      <c r="K36" s="61" t="str">
        <f>IF(VLOOKUP($A36,'[1]2. Child Protection'!$B$8:$BG$226,'[1]2. Child Protection'!U$1,FALSE)=D36,"",VLOOKUP($A36,'[1]2. Child Protection'!$B$8:$BG$226,'[1]2. Child Protection'!U$1,FALSE))</f>
        <v/>
      </c>
      <c r="L36" s="74" t="e">
        <f>IF(VLOOKUP($A36,'[1]2. Child Protection'!$B$8:$BG$226,'[1]2. Child Protection'!V$1,FALSE)=#REF!,"",VLOOKUP($A36,'[1]2. Child Protection'!$B$8:$BG$226,'[1]2. Child Protection'!V$1,FALSE)-#REF!)</f>
        <v>#REF!</v>
      </c>
      <c r="M36" s="74" t="e">
        <f>IF(VLOOKUP($A36,'[1]2. Child Protection'!$B$8:$BG$226,'[1]2. Child Protection'!W$1,FALSE)=#REF!,"",VLOOKUP($A36,'[1]2. Child Protection'!$B$8:$BG$226,'[1]2. Child Protection'!W$1,FALSE))</f>
        <v>#REF!</v>
      </c>
      <c r="N36" s="74">
        <f>IF(VLOOKUP($A36,'[1]2. Child Protection'!$B$8:$BG$226,'[1]2. Child Protection'!X$1,FALSE)=E36,"",VLOOKUP($A36,'[1]2. Child Protection'!$B$8:$BG$226,'[1]2. Child Protection'!X$1,FALSE)-E36)</f>
        <v>-1922.2</v>
      </c>
      <c r="O36" s="74" t="e">
        <f>IF(VLOOKUP($A36,'[1]2. Child Protection'!$B$8:$BG$226,'[1]2. Child Protection'!Y$1,FALSE)=#REF!,"",VLOOKUP($A36,'[1]2. Child Protection'!$B$8:$BG$226,'[1]2. Child Protection'!Y$1,FALSE))</f>
        <v>#REF!</v>
      </c>
      <c r="P36" s="74" t="e">
        <f>IF(VLOOKUP($A36,'[1]2. Child Protection'!$B$8:$BG$226,'[1]2. Child Protection'!Z$1,FALSE)=F36,"",VLOOKUP($A36,'[1]2. Child Protection'!$B$8:$BG$226,'[1]2. Child Protection'!Z$1,FALSE)-F36)</f>
        <v>#VALUE!</v>
      </c>
      <c r="Q36" s="74" t="str">
        <f>IF(VLOOKUP($A36,'[1]2. Child Protection'!$B$8:$BG$226,'[1]2. Child Protection'!AA$1,FALSE)=G36,"",VLOOKUP($A36,'[1]2. Child Protection'!$B$8:$BG$226,'[1]2. Child Protection'!AA$1,FALSE))</f>
        <v/>
      </c>
      <c r="R36" s="61" t="str">
        <f>IF(VLOOKUP($A36,'[1]2. Child Protection'!$B$8:$BG$226,'[1]2. Child Protection'!AB$1,FALSE)=H36,"",VLOOKUP($A36,'[1]2. Child Protection'!$B$8:$BG$226,'[1]2. Child Protection'!AB$1,FALSE))</f>
        <v>MICS 2012</v>
      </c>
      <c r="S36" s="61" t="s">
        <v>362</v>
      </c>
      <c r="T36" s="132">
        <v>4.0682930798334711</v>
      </c>
      <c r="U36" s="61">
        <v>2004</v>
      </c>
      <c r="V36" s="61" t="s">
        <v>604</v>
      </c>
      <c r="X36" s="61" t="s">
        <v>552</v>
      </c>
      <c r="Y36" s="61" t="b">
        <f t="shared" si="1"/>
        <v>0</v>
      </c>
      <c r="Z36" s="132">
        <f t="shared" si="2"/>
        <v>0</v>
      </c>
      <c r="AA36" s="74">
        <f t="shared" si="3"/>
        <v>0</v>
      </c>
      <c r="AB36" s="74">
        <f t="shared" si="4"/>
        <v>0</v>
      </c>
      <c r="AC36" s="74">
        <f t="shared" si="5"/>
        <v>0</v>
      </c>
      <c r="AD36" s="74">
        <f t="shared" si="6"/>
        <v>0</v>
      </c>
      <c r="AE36" s="61" t="b">
        <f t="shared" si="7"/>
        <v>0</v>
      </c>
      <c r="AF36" s="61" t="b">
        <f t="shared" si="8"/>
        <v>0</v>
      </c>
      <c r="AG36" s="61" t="b">
        <f t="shared" si="9"/>
        <v>1</v>
      </c>
      <c r="AH36" s="61" t="b">
        <f t="shared" si="10"/>
        <v>0</v>
      </c>
      <c r="AI36" s="61" t="s">
        <v>363</v>
      </c>
      <c r="AJ36" s="61">
        <v>11.3</v>
      </c>
      <c r="AK36" s="132">
        <f t="shared" si="0"/>
        <v>11.264051904751177</v>
      </c>
      <c r="AL36" s="132">
        <f t="shared" si="11"/>
        <v>-3.5948095248823364E-2</v>
      </c>
    </row>
    <row r="37" spans="1:38" x14ac:dyDescent="0.3">
      <c r="A37" s="61" t="s">
        <v>67</v>
      </c>
      <c r="B37" s="61" t="s">
        <v>362</v>
      </c>
      <c r="C37" s="96"/>
      <c r="E37" s="69"/>
      <c r="F37" s="71"/>
      <c r="G37" s="72"/>
      <c r="H37" s="73"/>
      <c r="J37" s="61" t="e">
        <f>IF(VLOOKUP($A37,'[1]2. Child Protection'!$B$8:$BG$226,'[1]2. Child Protection'!T$1,FALSE)=C37,"",VLOOKUP($A37,'[1]2. Child Protection'!$B$8:$BG$226,'[1]2. Child Protection'!T$1,FALSE)-C37)</f>
        <v>#VALUE!</v>
      </c>
      <c r="K37" s="61" t="str">
        <f>IF(VLOOKUP($A37,'[1]2. Child Protection'!$B$8:$BG$226,'[1]2. Child Protection'!U$1,FALSE)=D37,"",VLOOKUP($A37,'[1]2. Child Protection'!$B$8:$BG$226,'[1]2. Child Protection'!U$1,FALSE))</f>
        <v/>
      </c>
      <c r="L37" s="74" t="e">
        <f>IF(VLOOKUP($A37,'[1]2. Child Protection'!$B$8:$BG$226,'[1]2. Child Protection'!V$1,FALSE)=#REF!,"",VLOOKUP($A37,'[1]2. Child Protection'!$B$8:$BG$226,'[1]2. Child Protection'!V$1,FALSE)-#REF!)</f>
        <v>#REF!</v>
      </c>
      <c r="M37" s="74" t="e">
        <f>IF(VLOOKUP($A37,'[1]2. Child Protection'!$B$8:$BG$226,'[1]2. Child Protection'!W$1,FALSE)=#REF!,"",VLOOKUP($A37,'[1]2. Child Protection'!$B$8:$BG$226,'[1]2. Child Protection'!W$1,FALSE))</f>
        <v>#REF!</v>
      </c>
      <c r="N37" s="74" t="e">
        <f>IF(VLOOKUP($A37,'[1]2. Child Protection'!$B$8:$BG$226,'[1]2. Child Protection'!X$1,FALSE)=E37,"",VLOOKUP($A37,'[1]2. Child Protection'!$B$8:$BG$226,'[1]2. Child Protection'!X$1,FALSE)-E37)</f>
        <v>#VALUE!</v>
      </c>
      <c r="O37" s="74" t="e">
        <f>IF(VLOOKUP($A37,'[1]2. Child Protection'!$B$8:$BG$226,'[1]2. Child Protection'!Y$1,FALSE)=#REF!,"",VLOOKUP($A37,'[1]2. Child Protection'!$B$8:$BG$226,'[1]2. Child Protection'!Y$1,FALSE))</f>
        <v>#REF!</v>
      </c>
      <c r="P37" s="74" t="e">
        <f>IF(VLOOKUP($A37,'[1]2. Child Protection'!$B$8:$BG$226,'[1]2. Child Protection'!Z$1,FALSE)=F37,"",VLOOKUP($A37,'[1]2. Child Protection'!$B$8:$BG$226,'[1]2. Child Protection'!Z$1,FALSE)-F37)</f>
        <v>#VALUE!</v>
      </c>
      <c r="Q37" s="74" t="str">
        <f>IF(VLOOKUP($A37,'[1]2. Child Protection'!$B$8:$BG$226,'[1]2. Child Protection'!AA$1,FALSE)=G37,"",VLOOKUP($A37,'[1]2. Child Protection'!$B$8:$BG$226,'[1]2. Child Protection'!AA$1,FALSE))</f>
        <v/>
      </c>
      <c r="R37" s="61" t="str">
        <f>IF(VLOOKUP($A37,'[1]2. Child Protection'!$B$8:$BG$226,'[1]2. Child Protection'!AB$1,FALSE)=H37,"",VLOOKUP($A37,'[1]2. Child Protection'!$B$8:$BG$226,'[1]2. Child Protection'!AB$1,FALSE))</f>
        <v>Vital registration, Immigration and National Registration Department 2020</v>
      </c>
      <c r="S37" s="61" t="s">
        <v>363</v>
      </c>
      <c r="T37" s="132">
        <v>11.264051904751177</v>
      </c>
      <c r="U37" s="61">
        <v>2020</v>
      </c>
      <c r="V37" s="61" t="s">
        <v>549</v>
      </c>
      <c r="X37" s="61" t="s">
        <v>582</v>
      </c>
      <c r="Y37" s="61" t="b">
        <f t="shared" si="1"/>
        <v>1</v>
      </c>
      <c r="Z37" s="132">
        <f t="shared" si="2"/>
        <v>11.264051904751177</v>
      </c>
      <c r="AA37" s="74">
        <f t="shared" si="3"/>
        <v>2020</v>
      </c>
      <c r="AB37" s="74" t="str">
        <f t="shared" si="4"/>
        <v>Y14T17</v>
      </c>
      <c r="AC37" s="74">
        <f t="shared" si="5"/>
        <v>0</v>
      </c>
      <c r="AD37" s="74" t="str">
        <f t="shared" si="6"/>
        <v>General Directorate "Execution of penalties" at the Ministry of Justice as part of TransMonEE</v>
      </c>
      <c r="AE37" s="61" t="b">
        <f t="shared" si="7"/>
        <v>1</v>
      </c>
      <c r="AF37" s="61" t="b">
        <f t="shared" si="8"/>
        <v>1</v>
      </c>
      <c r="AG37" s="61" t="b">
        <f t="shared" si="9"/>
        <v>1</v>
      </c>
      <c r="AH37" s="61" t="b">
        <f t="shared" si="10"/>
        <v>1</v>
      </c>
      <c r="AI37" s="61" t="s">
        <v>364</v>
      </c>
      <c r="AJ37" s="61">
        <v>32.9</v>
      </c>
      <c r="AK37" s="132">
        <f t="shared" si="0"/>
        <v>32.928406891382252</v>
      </c>
      <c r="AL37" s="132">
        <f t="shared" si="11"/>
        <v>2.8406891382253718E-2</v>
      </c>
    </row>
    <row r="38" spans="1:38" x14ac:dyDescent="0.3">
      <c r="A38" s="61" t="s">
        <v>48</v>
      </c>
      <c r="B38" s="61" t="s">
        <v>356</v>
      </c>
      <c r="C38" s="74">
        <v>90.614094165187055</v>
      </c>
      <c r="D38" s="61" t="s">
        <v>12</v>
      </c>
      <c r="E38" s="69">
        <v>2020</v>
      </c>
      <c r="F38" s="71" t="s">
        <v>553</v>
      </c>
      <c r="G38" s="72"/>
      <c r="H38" s="73" t="s">
        <v>575</v>
      </c>
      <c r="J38" s="61">
        <f>IF(VLOOKUP($A38,'[1]2. Child Protection'!$B$8:$BG$226,'[1]2. Child Protection'!T$1,FALSE)=C38,"",VLOOKUP($A38,'[1]2. Child Protection'!$B$8:$BG$226,'[1]2. Child Protection'!T$1,FALSE)-C38)</f>
        <v>8.8859058348129452</v>
      </c>
      <c r="K38" s="61" t="str">
        <f>IF(VLOOKUP($A38,'[1]2. Child Protection'!$B$8:$BG$226,'[1]2. Child Protection'!U$1,FALSE)=D38,"",VLOOKUP($A38,'[1]2. Child Protection'!$B$8:$BG$226,'[1]2. Child Protection'!U$1,FALSE))</f>
        <v>x</v>
      </c>
      <c r="L38" s="74" t="e">
        <f>IF(VLOOKUP($A38,'[1]2. Child Protection'!$B$8:$BG$226,'[1]2. Child Protection'!V$1,FALSE)=#REF!,"",VLOOKUP($A38,'[1]2. Child Protection'!$B$8:$BG$226,'[1]2. Child Protection'!V$1,FALSE)-#REF!)</f>
        <v>#REF!</v>
      </c>
      <c r="M38" s="74" t="e">
        <f>IF(VLOOKUP($A38,'[1]2. Child Protection'!$B$8:$BG$226,'[1]2. Child Protection'!W$1,FALSE)=#REF!,"",VLOOKUP($A38,'[1]2. Child Protection'!$B$8:$BG$226,'[1]2. Child Protection'!W$1,FALSE))</f>
        <v>#REF!</v>
      </c>
      <c r="N38" s="74">
        <f>IF(VLOOKUP($A38,'[1]2. Child Protection'!$B$8:$BG$226,'[1]2. Child Protection'!X$1,FALSE)=E38,"",VLOOKUP($A38,'[1]2. Child Protection'!$B$8:$BG$226,'[1]2. Child Protection'!X$1,FALSE)-E38)</f>
        <v>-1920</v>
      </c>
      <c r="O38" s="74" t="e">
        <f>IF(VLOOKUP($A38,'[1]2. Child Protection'!$B$8:$BG$226,'[1]2. Child Protection'!Y$1,FALSE)=#REF!,"",VLOOKUP($A38,'[1]2. Child Protection'!$B$8:$BG$226,'[1]2. Child Protection'!Y$1,FALSE))</f>
        <v>#REF!</v>
      </c>
      <c r="P38" s="74" t="e">
        <f>IF(VLOOKUP($A38,'[1]2. Child Protection'!$B$8:$BG$226,'[1]2. Child Protection'!Z$1,FALSE)=F38,"",VLOOKUP($A38,'[1]2. Child Protection'!$B$8:$BG$226,'[1]2. Child Protection'!Z$1,FALSE)-F38)</f>
        <v>#VALUE!</v>
      </c>
      <c r="Q38" s="74" t="str">
        <f>IF(VLOOKUP($A38,'[1]2. Child Protection'!$B$8:$BG$226,'[1]2. Child Protection'!AA$1,FALSE)=G38,"",VLOOKUP($A38,'[1]2. Child Protection'!$B$8:$BG$226,'[1]2. Child Protection'!AA$1,FALSE))</f>
        <v>x</v>
      </c>
      <c r="R38" s="61" t="str">
        <f>IF(VLOOKUP($A38,'[1]2. Child Protection'!$B$8:$BG$226,'[1]2. Child Protection'!AB$1,FALSE)=H38,"",VLOOKUP($A38,'[1]2. Child Protection'!$B$8:$BG$226,'[1]2. Child Protection'!AB$1,FALSE))</f>
        <v>MICS 2010</v>
      </c>
      <c r="S38" s="61" t="s">
        <v>364</v>
      </c>
      <c r="T38" s="132">
        <v>32.928406891382252</v>
      </c>
      <c r="U38" s="61">
        <v>2014</v>
      </c>
      <c r="V38" s="61" t="s">
        <v>551</v>
      </c>
      <c r="X38" s="61" t="s">
        <v>583</v>
      </c>
      <c r="Y38" s="61" t="b">
        <f t="shared" si="1"/>
        <v>1</v>
      </c>
      <c r="Z38" s="132">
        <f t="shared" si="2"/>
        <v>32.928406891382252</v>
      </c>
      <c r="AA38" s="74">
        <f t="shared" si="3"/>
        <v>2014</v>
      </c>
      <c r="AB38" s="74" t="str">
        <f t="shared" si="4"/>
        <v>Y13T17</v>
      </c>
      <c r="AC38" s="74">
        <f t="shared" si="5"/>
        <v>0</v>
      </c>
      <c r="AD38" s="74" t="str">
        <f t="shared" si="6"/>
        <v>Burkina Faso Statistical Yearbook 2014</v>
      </c>
      <c r="AE38" s="61" t="b">
        <f t="shared" si="7"/>
        <v>1</v>
      </c>
      <c r="AF38" s="61" t="b">
        <f t="shared" si="8"/>
        <v>1</v>
      </c>
      <c r="AG38" s="61" t="b">
        <f t="shared" si="9"/>
        <v>1</v>
      </c>
      <c r="AH38" s="61" t="b">
        <f t="shared" si="10"/>
        <v>1</v>
      </c>
      <c r="AI38" s="61" t="s">
        <v>365</v>
      </c>
      <c r="AJ38" s="61">
        <v>25.1</v>
      </c>
      <c r="AK38" s="132">
        <f t="shared" si="0"/>
        <v>25.090657753960063</v>
      </c>
      <c r="AL38" s="132">
        <f t="shared" si="11"/>
        <v>-9.3422460399388285E-3</v>
      </c>
    </row>
    <row r="39" spans="1:38" x14ac:dyDescent="0.3">
      <c r="A39" s="61" t="s">
        <v>55</v>
      </c>
      <c r="B39" s="61" t="s">
        <v>359</v>
      </c>
      <c r="C39" s="74">
        <v>263.50219483266693</v>
      </c>
      <c r="D39" s="61" t="s">
        <v>12</v>
      </c>
      <c r="E39" s="69">
        <v>2014</v>
      </c>
      <c r="F39" s="71" t="s">
        <v>549</v>
      </c>
      <c r="G39" s="72"/>
      <c r="H39" s="73" t="s">
        <v>552</v>
      </c>
      <c r="J39" s="61">
        <f>IF(VLOOKUP($A39,'[1]2. Child Protection'!$B$8:$BG$226,'[1]2. Child Protection'!T$1,FALSE)=C39,"",VLOOKUP($A39,'[1]2. Child Protection'!$B$8:$BG$226,'[1]2. Child Protection'!T$1,FALSE)-C39)</f>
        <v>-184.50219483266693</v>
      </c>
      <c r="K39" s="61" t="str">
        <f>IF(VLOOKUP($A39,'[1]2. Child Protection'!$B$8:$BG$226,'[1]2. Child Protection'!U$1,FALSE)=D39,"",VLOOKUP($A39,'[1]2. Child Protection'!$B$8:$BG$226,'[1]2. Child Protection'!U$1,FALSE))</f>
        <v>y</v>
      </c>
      <c r="L39" s="74" t="e">
        <f>IF(VLOOKUP($A39,'[1]2. Child Protection'!$B$8:$BG$226,'[1]2. Child Protection'!V$1,FALSE)=#REF!,"",VLOOKUP($A39,'[1]2. Child Protection'!$B$8:$BG$226,'[1]2. Child Protection'!V$1,FALSE)-#REF!)</f>
        <v>#REF!</v>
      </c>
      <c r="M39" s="74" t="e">
        <f>IF(VLOOKUP($A39,'[1]2. Child Protection'!$B$8:$BG$226,'[1]2. Child Protection'!W$1,FALSE)=#REF!,"",VLOOKUP($A39,'[1]2. Child Protection'!$B$8:$BG$226,'[1]2. Child Protection'!W$1,FALSE))</f>
        <v>#REF!</v>
      </c>
      <c r="N39" s="74">
        <f>IF(VLOOKUP($A39,'[1]2. Child Protection'!$B$8:$BG$226,'[1]2. Child Protection'!X$1,FALSE)=E39,"",VLOOKUP($A39,'[1]2. Child Protection'!$B$8:$BG$226,'[1]2. Child Protection'!X$1,FALSE)-E39)</f>
        <v>-1927.3</v>
      </c>
      <c r="O39" s="74" t="e">
        <f>IF(VLOOKUP($A39,'[1]2. Child Protection'!$B$8:$BG$226,'[1]2. Child Protection'!Y$1,FALSE)=#REF!,"",VLOOKUP($A39,'[1]2. Child Protection'!$B$8:$BG$226,'[1]2. Child Protection'!Y$1,FALSE))</f>
        <v>#REF!</v>
      </c>
      <c r="P39" s="74" t="e">
        <f>IF(VLOOKUP($A39,'[1]2. Child Protection'!$B$8:$BG$226,'[1]2. Child Protection'!Z$1,FALSE)=F39,"",VLOOKUP($A39,'[1]2. Child Protection'!$B$8:$BG$226,'[1]2. Child Protection'!Z$1,FALSE)-F39)</f>
        <v>#VALUE!</v>
      </c>
      <c r="Q39" s="74" t="str">
        <f>IF(VLOOKUP($A39,'[1]2. Child Protection'!$B$8:$BG$226,'[1]2. Child Protection'!AA$1,FALSE)=G39,"",VLOOKUP($A39,'[1]2. Child Protection'!$B$8:$BG$226,'[1]2. Child Protection'!AA$1,FALSE))</f>
        <v>y</v>
      </c>
      <c r="R39" s="61" t="str">
        <f>IF(VLOOKUP($A39,'[1]2. Child Protection'!$B$8:$BG$226,'[1]2. Child Protection'!AB$1,FALSE)=H39,"",VLOOKUP($A39,'[1]2. Child Protection'!$B$8:$BG$226,'[1]2. Child Protection'!AB$1,FALSE))</f>
        <v>Demographic Survey 2017</v>
      </c>
      <c r="S39" s="61" t="s">
        <v>365</v>
      </c>
      <c r="T39" s="132">
        <v>25.090657753960063</v>
      </c>
      <c r="U39" s="61">
        <v>2014</v>
      </c>
      <c r="V39" s="61" t="s">
        <v>564</v>
      </c>
      <c r="X39" s="61" t="s">
        <v>552</v>
      </c>
      <c r="Y39" s="61" t="b">
        <f t="shared" si="1"/>
        <v>1</v>
      </c>
      <c r="Z39" s="132">
        <f t="shared" si="2"/>
        <v>25.090657753960063</v>
      </c>
      <c r="AA39" s="74">
        <f t="shared" si="3"/>
        <v>2014</v>
      </c>
      <c r="AB39" s="74" t="str">
        <f t="shared" si="4"/>
        <v>Y15T17</v>
      </c>
      <c r="AC39" s="74">
        <f t="shared" si="5"/>
        <v>0</v>
      </c>
      <c r="AD39" s="74" t="str">
        <f t="shared" si="6"/>
        <v>UNODC</v>
      </c>
      <c r="AE39" s="61" t="b">
        <f t="shared" si="7"/>
        <v>1</v>
      </c>
      <c r="AF39" s="61" t="b">
        <f t="shared" si="8"/>
        <v>1</v>
      </c>
      <c r="AG39" s="61" t="b">
        <f t="shared" si="9"/>
        <v>1</v>
      </c>
      <c r="AH39" s="61" t="b">
        <f t="shared" si="10"/>
        <v>1</v>
      </c>
      <c r="AI39" s="61" t="s">
        <v>369</v>
      </c>
      <c r="AJ39" s="61">
        <v>97.2</v>
      </c>
      <c r="AK39" s="132">
        <f t="shared" si="0"/>
        <v>97.216537044617269</v>
      </c>
      <c r="AL39" s="132">
        <f t="shared" si="11"/>
        <v>1.6537044617265906E-2</v>
      </c>
    </row>
    <row r="40" spans="1:38" x14ac:dyDescent="0.3">
      <c r="A40" s="61" t="s">
        <v>331</v>
      </c>
      <c r="B40" s="61" t="s">
        <v>370</v>
      </c>
      <c r="C40" s="74">
        <v>19.765833013591916</v>
      </c>
      <c r="D40" s="61" t="s">
        <v>12</v>
      </c>
      <c r="E40" s="69">
        <v>2018</v>
      </c>
      <c r="F40" s="71" t="s">
        <v>551</v>
      </c>
      <c r="G40" s="72"/>
      <c r="H40" s="73" t="s">
        <v>588</v>
      </c>
      <c r="J40" s="61">
        <f>IF(VLOOKUP($A40,'[1]2. Child Protection'!$B$8:$BG$226,'[1]2. Child Protection'!T$1,FALSE)=C40,"",VLOOKUP($A40,'[1]2. Child Protection'!$B$8:$BG$226,'[1]2. Child Protection'!T$1,FALSE)-C40)</f>
        <v>21.334166986408086</v>
      </c>
      <c r="K40" s="61" t="str">
        <f>IF(VLOOKUP($A40,'[1]2. Child Protection'!$B$8:$BG$226,'[1]2. Child Protection'!U$1,FALSE)=D40,"",VLOOKUP($A40,'[1]2. Child Protection'!$B$8:$BG$226,'[1]2. Child Protection'!U$1,FALSE))</f>
        <v/>
      </c>
      <c r="L40" s="74" t="e">
        <f>IF(VLOOKUP($A40,'[1]2. Child Protection'!$B$8:$BG$226,'[1]2. Child Protection'!V$1,FALSE)=#REF!,"",VLOOKUP($A40,'[1]2. Child Protection'!$B$8:$BG$226,'[1]2. Child Protection'!V$1,FALSE)-#REF!)</f>
        <v>#REF!</v>
      </c>
      <c r="M40" s="74" t="e">
        <f>IF(VLOOKUP($A40,'[1]2. Child Protection'!$B$8:$BG$226,'[1]2. Child Protection'!W$1,FALSE)=#REF!,"",VLOOKUP($A40,'[1]2. Child Protection'!$B$8:$BG$226,'[1]2. Child Protection'!W$1,FALSE))</f>
        <v>#REF!</v>
      </c>
      <c r="N40" s="74">
        <f>IF(VLOOKUP($A40,'[1]2. Child Protection'!$B$8:$BG$226,'[1]2. Child Protection'!X$1,FALSE)=E40,"",VLOOKUP($A40,'[1]2. Child Protection'!$B$8:$BG$226,'[1]2. Child Protection'!X$1,FALSE)-E40)</f>
        <v>-1972.5</v>
      </c>
      <c r="O40" s="74" t="e">
        <f>IF(VLOOKUP($A40,'[1]2. Child Protection'!$B$8:$BG$226,'[1]2. Child Protection'!Y$1,FALSE)=#REF!,"",VLOOKUP($A40,'[1]2. Child Protection'!$B$8:$BG$226,'[1]2. Child Protection'!Y$1,FALSE))</f>
        <v>#REF!</v>
      </c>
      <c r="P40" s="74" t="e">
        <f>IF(VLOOKUP($A40,'[1]2. Child Protection'!$B$8:$BG$226,'[1]2. Child Protection'!Z$1,FALSE)=F40,"",VLOOKUP($A40,'[1]2. Child Protection'!$B$8:$BG$226,'[1]2. Child Protection'!Z$1,FALSE)-F40)</f>
        <v>#VALUE!</v>
      </c>
      <c r="Q40" s="74" t="str">
        <f>IF(VLOOKUP($A40,'[1]2. Child Protection'!$B$8:$BG$226,'[1]2. Child Protection'!AA$1,FALSE)=G40,"",VLOOKUP($A40,'[1]2. Child Protection'!$B$8:$BG$226,'[1]2. Child Protection'!AA$1,FALSE))</f>
        <v/>
      </c>
      <c r="R40" s="61" t="str">
        <f>IF(VLOOKUP($A40,'[1]2. Child Protection'!$B$8:$BG$226,'[1]2. Child Protection'!AB$1,FALSE)=H40,"",VLOOKUP($A40,'[1]2. Child Protection'!$B$8:$BG$226,'[1]2. Child Protection'!AB$1,FALSE))</f>
        <v>MICS 2018-19</v>
      </c>
      <c r="S40" s="61" t="s">
        <v>369</v>
      </c>
      <c r="T40" s="132">
        <v>97.216537044617269</v>
      </c>
      <c r="U40" s="61">
        <v>2021</v>
      </c>
      <c r="V40" s="61" t="s">
        <v>557</v>
      </c>
      <c r="X40" s="61" t="s">
        <v>584</v>
      </c>
      <c r="Y40" s="61" t="b">
        <f t="shared" si="1"/>
        <v>1</v>
      </c>
      <c r="Z40" s="132">
        <f t="shared" si="2"/>
        <v>97.216537044617269</v>
      </c>
      <c r="AA40" s="74">
        <f t="shared" si="3"/>
        <v>2021</v>
      </c>
      <c r="AB40" s="74" t="str">
        <f t="shared" si="4"/>
        <v>Y16T17</v>
      </c>
      <c r="AC40" s="74">
        <f t="shared" si="5"/>
        <v>0</v>
      </c>
      <c r="AD40" s="74" t="str">
        <f t="shared" si="6"/>
        <v>General Direction of the Penitentiary Services and Social Reintegration, Ministry of Justice</v>
      </c>
      <c r="AE40" s="61" t="b">
        <f t="shared" si="7"/>
        <v>1</v>
      </c>
      <c r="AF40" s="61" t="b">
        <f t="shared" si="8"/>
        <v>1</v>
      </c>
      <c r="AG40" s="61" t="b">
        <f t="shared" si="9"/>
        <v>1</v>
      </c>
      <c r="AH40" s="61" t="b">
        <f t="shared" si="10"/>
        <v>1</v>
      </c>
      <c r="AI40" s="61" t="s">
        <v>366</v>
      </c>
      <c r="AJ40" s="61">
        <v>110.3</v>
      </c>
      <c r="AK40" s="132">
        <f t="shared" si="0"/>
        <v>110.31669641973663</v>
      </c>
      <c r="AL40" s="132">
        <f t="shared" si="11"/>
        <v>1.6696419736632606E-2</v>
      </c>
    </row>
    <row r="41" spans="1:38" x14ac:dyDescent="0.3">
      <c r="A41" s="61" t="s">
        <v>72</v>
      </c>
      <c r="B41" s="61" t="s">
        <v>368</v>
      </c>
      <c r="C41" s="96">
        <v>30.653825496341845</v>
      </c>
      <c r="D41" s="61" t="s">
        <v>12</v>
      </c>
      <c r="E41" s="69">
        <v>2019</v>
      </c>
      <c r="F41" s="69" t="s">
        <v>553</v>
      </c>
      <c r="G41" s="134" t="s">
        <v>12</v>
      </c>
      <c r="H41" s="73" t="s">
        <v>587</v>
      </c>
      <c r="J41" s="61" t="e">
        <f>IF(VLOOKUP($A41,'[1]2. Child Protection'!$B$8:$BG$226,'[1]2. Child Protection'!T$1,FALSE)=C41,"",VLOOKUP($A41,'[1]2. Child Protection'!$B$8:$BG$226,'[1]2. Child Protection'!T$1,FALSE)-C41)</f>
        <v>#VALUE!</v>
      </c>
      <c r="K41" s="61" t="str">
        <f>IF(VLOOKUP($A41,'[1]2. Child Protection'!$B$8:$BG$226,'[1]2. Child Protection'!U$1,FALSE)=D41,"",VLOOKUP($A41,'[1]2. Child Protection'!$B$8:$BG$226,'[1]2. Child Protection'!U$1,FALSE))</f>
        <v/>
      </c>
      <c r="L41" s="74" t="e">
        <f>IF(VLOOKUP($A41,'[1]2. Child Protection'!$B$8:$BG$226,'[1]2. Child Protection'!V$1,FALSE)=#REF!,"",VLOOKUP($A41,'[1]2. Child Protection'!$B$8:$BG$226,'[1]2. Child Protection'!V$1,FALSE)-#REF!)</f>
        <v>#REF!</v>
      </c>
      <c r="M41" s="74" t="e">
        <f>IF(VLOOKUP($A41,'[1]2. Child Protection'!$B$8:$BG$226,'[1]2. Child Protection'!W$1,FALSE)=#REF!,"",VLOOKUP($A41,'[1]2. Child Protection'!$B$8:$BG$226,'[1]2. Child Protection'!W$1,FALSE))</f>
        <v>#REF!</v>
      </c>
      <c r="N41" s="74">
        <f>IF(VLOOKUP($A41,'[1]2. Child Protection'!$B$8:$BG$226,'[1]2. Child Protection'!X$1,FALSE)=E41,"",VLOOKUP($A41,'[1]2. Child Protection'!$B$8:$BG$226,'[1]2. Child Protection'!X$1,FALSE)-E41)</f>
        <v>-1919</v>
      </c>
      <c r="O41" s="74" t="e">
        <f>IF(VLOOKUP($A41,'[1]2. Child Protection'!$B$8:$BG$226,'[1]2. Child Protection'!Y$1,FALSE)=#REF!,"",VLOOKUP($A41,'[1]2. Child Protection'!$B$8:$BG$226,'[1]2. Child Protection'!Y$1,FALSE))</f>
        <v>#REF!</v>
      </c>
      <c r="P41" s="74" t="e">
        <f>IF(VLOOKUP($A41,'[1]2. Child Protection'!$B$8:$BG$226,'[1]2. Child Protection'!Z$1,FALSE)=F41,"",VLOOKUP($A41,'[1]2. Child Protection'!$B$8:$BG$226,'[1]2. Child Protection'!Z$1,FALSE)-F41)</f>
        <v>#VALUE!</v>
      </c>
      <c r="Q41" s="74" t="str">
        <f>IF(VLOOKUP($A41,'[1]2. Child Protection'!$B$8:$BG$226,'[1]2. Child Protection'!AA$1,FALSE)=G41,"",VLOOKUP($A41,'[1]2. Child Protection'!$B$8:$BG$226,'[1]2. Child Protection'!AA$1,FALSE))</f>
        <v>v</v>
      </c>
      <c r="R41" s="61" t="str">
        <f>IF(VLOOKUP($A41,'[1]2. Child Protection'!$B$8:$BG$226,'[1]2. Child Protection'!AB$1,FALSE)=H41,"",VLOOKUP($A41,'[1]2. Child Protection'!$B$8:$BG$226,'[1]2. Child Protection'!AB$1,FALSE))</f>
        <v>UNSD Population and Vital Statistics Report, January 2021, latest update on 4 Jan 2022</v>
      </c>
      <c r="S41" s="61" t="s">
        <v>366</v>
      </c>
      <c r="T41" s="132">
        <v>110.31669641973663</v>
      </c>
      <c r="U41" s="61">
        <v>2021</v>
      </c>
      <c r="V41" s="61" t="s">
        <v>549</v>
      </c>
      <c r="X41" s="61" t="s">
        <v>585</v>
      </c>
      <c r="Y41" s="61" t="b">
        <f t="shared" si="1"/>
        <v>1</v>
      </c>
      <c r="Z41" s="132">
        <f t="shared" si="2"/>
        <v>110.31669641973663</v>
      </c>
      <c r="AA41" s="74">
        <f t="shared" si="3"/>
        <v>2021</v>
      </c>
      <c r="AB41" s="74" t="str">
        <f t="shared" si="4"/>
        <v>Y14T17</v>
      </c>
      <c r="AC41" s="74">
        <f t="shared" si="5"/>
        <v>0</v>
      </c>
      <c r="AD41" s="74" t="str">
        <f t="shared" si="6"/>
        <v>Ministry of Interior, General Department of Prisons</v>
      </c>
      <c r="AE41" s="61" t="b">
        <f t="shared" si="7"/>
        <v>1</v>
      </c>
      <c r="AF41" s="61" t="b">
        <f t="shared" si="8"/>
        <v>1</v>
      </c>
      <c r="AG41" s="61" t="b">
        <f t="shared" si="9"/>
        <v>1</v>
      </c>
      <c r="AH41" s="61" t="b">
        <f t="shared" si="10"/>
        <v>1</v>
      </c>
      <c r="AI41" s="61" t="s">
        <v>367</v>
      </c>
      <c r="AJ41" s="61">
        <v>18.5</v>
      </c>
      <c r="AK41" s="132">
        <f t="shared" si="0"/>
        <v>18.527796264031899</v>
      </c>
      <c r="AL41" s="132">
        <f t="shared" si="11"/>
        <v>2.7796264031898943E-2</v>
      </c>
    </row>
    <row r="42" spans="1:38" x14ac:dyDescent="0.3">
      <c r="A42" s="61" t="s">
        <v>267</v>
      </c>
      <c r="B42" s="61" t="s">
        <v>506</v>
      </c>
      <c r="C42" s="96">
        <v>1.6698495010186083</v>
      </c>
      <c r="D42" s="61" t="s">
        <v>12</v>
      </c>
      <c r="E42" s="69">
        <v>2019</v>
      </c>
      <c r="F42" s="69" t="s">
        <v>554</v>
      </c>
      <c r="G42" s="70"/>
      <c r="H42" s="73" t="s">
        <v>562</v>
      </c>
      <c r="J42" s="61" t="e">
        <f>IF(VLOOKUP($A42,'[1]2. Child Protection'!$B$8:$BG$226,'[1]2. Child Protection'!T$1,FALSE)=C42,"",VLOOKUP($A42,'[1]2. Child Protection'!$B$8:$BG$226,'[1]2. Child Protection'!T$1,FALSE)-C42)</f>
        <v>#VALUE!</v>
      </c>
      <c r="K42" s="61" t="str">
        <f>IF(VLOOKUP($A42,'[1]2. Child Protection'!$B$8:$BG$226,'[1]2. Child Protection'!U$1,FALSE)=D42,"",VLOOKUP($A42,'[1]2. Child Protection'!$B$8:$BG$226,'[1]2. Child Protection'!U$1,FALSE))</f>
        <v/>
      </c>
      <c r="L42" s="74" t="e">
        <f>IF(VLOOKUP($A42,'[1]2. Child Protection'!$B$8:$BG$226,'[1]2. Child Protection'!V$1,FALSE)=#REF!,"",VLOOKUP($A42,'[1]2. Child Protection'!$B$8:$BG$226,'[1]2. Child Protection'!V$1,FALSE)-#REF!)</f>
        <v>#REF!</v>
      </c>
      <c r="M42" s="74" t="e">
        <f>IF(VLOOKUP($A42,'[1]2. Child Protection'!$B$8:$BG$226,'[1]2. Child Protection'!W$1,FALSE)=#REF!,"",VLOOKUP($A42,'[1]2. Child Protection'!$B$8:$BG$226,'[1]2. Child Protection'!W$1,FALSE))</f>
        <v>#REF!</v>
      </c>
      <c r="N42" s="74">
        <f>IF(VLOOKUP($A42,'[1]2. Child Protection'!$B$8:$BG$226,'[1]2. Child Protection'!X$1,FALSE)=E42,"",VLOOKUP($A42,'[1]2. Child Protection'!$B$8:$BG$226,'[1]2. Child Protection'!X$1,FALSE)-E42)</f>
        <v>-1919</v>
      </c>
      <c r="O42" s="74" t="e">
        <f>IF(VLOOKUP($A42,'[1]2. Child Protection'!$B$8:$BG$226,'[1]2. Child Protection'!Y$1,FALSE)=#REF!,"",VLOOKUP($A42,'[1]2. Child Protection'!$B$8:$BG$226,'[1]2. Child Protection'!Y$1,FALSE))</f>
        <v>#REF!</v>
      </c>
      <c r="P42" s="74" t="e">
        <f>IF(VLOOKUP($A42,'[1]2. Child Protection'!$B$8:$BG$226,'[1]2. Child Protection'!Z$1,FALSE)=F42,"",VLOOKUP($A42,'[1]2. Child Protection'!$B$8:$BG$226,'[1]2. Child Protection'!Z$1,FALSE)-F42)</f>
        <v>#VALUE!</v>
      </c>
      <c r="Q42" s="74" t="str">
        <f>IF(VLOOKUP($A42,'[1]2. Child Protection'!$B$8:$BG$226,'[1]2. Child Protection'!AA$1,FALSE)=G42,"",VLOOKUP($A42,'[1]2. Child Protection'!$B$8:$BG$226,'[1]2. Child Protection'!AA$1,FALSE))</f>
        <v>v</v>
      </c>
      <c r="R42" s="61" t="str">
        <f>IF(VLOOKUP($A42,'[1]2. Child Protection'!$B$8:$BG$226,'[1]2. Child Protection'!AB$1,FALSE)=H42,"",VLOOKUP($A42,'[1]2. Child Protection'!$B$8:$BG$226,'[1]2. Child Protection'!AB$1,FALSE))</f>
        <v>UNSD Population and Vital Statistics Report, January 2021, latest update on 4 Jan 2022</v>
      </c>
      <c r="S42" s="61" t="s">
        <v>367</v>
      </c>
      <c r="T42" s="132">
        <v>18.527796264031899</v>
      </c>
      <c r="U42" s="61">
        <v>2018</v>
      </c>
      <c r="V42" s="61" t="s">
        <v>554</v>
      </c>
      <c r="X42" s="61" t="s">
        <v>586</v>
      </c>
      <c r="Y42" s="61" t="b">
        <f t="shared" si="1"/>
        <v>1</v>
      </c>
      <c r="Z42" s="132">
        <f t="shared" si="2"/>
        <v>18.527796264031899</v>
      </c>
      <c r="AA42" s="74">
        <f t="shared" si="3"/>
        <v>2018</v>
      </c>
      <c r="AB42" s="74" t="str">
        <f t="shared" si="4"/>
        <v>Y10T17</v>
      </c>
      <c r="AC42" s="74">
        <f t="shared" si="5"/>
        <v>0</v>
      </c>
      <c r="AD42" s="74" t="str">
        <f t="shared" si="6"/>
        <v>Ministry of Justice</v>
      </c>
      <c r="AE42" s="61" t="b">
        <f t="shared" si="7"/>
        <v>1</v>
      </c>
      <c r="AF42" s="61" t="b">
        <f t="shared" si="8"/>
        <v>1</v>
      </c>
      <c r="AG42" s="61" t="b">
        <f t="shared" si="9"/>
        <v>1</v>
      </c>
      <c r="AH42" s="61" t="b">
        <f t="shared" si="10"/>
        <v>1</v>
      </c>
      <c r="AI42" s="61" t="s">
        <v>368</v>
      </c>
      <c r="AJ42" s="61">
        <v>30.7</v>
      </c>
      <c r="AK42" s="132">
        <f t="shared" si="0"/>
        <v>30.653825496341845</v>
      </c>
      <c r="AL42" s="132">
        <f t="shared" si="11"/>
        <v>-4.6174503658154009E-2</v>
      </c>
    </row>
    <row r="43" spans="1:38" x14ac:dyDescent="0.3">
      <c r="A43" s="61" t="s">
        <v>74</v>
      </c>
      <c r="B43" s="61" t="s">
        <v>372</v>
      </c>
      <c r="C43" s="96">
        <v>183.26967692260936</v>
      </c>
      <c r="D43" s="61" t="s">
        <v>12</v>
      </c>
      <c r="E43" s="69">
        <v>2019</v>
      </c>
      <c r="F43" s="71" t="s">
        <v>549</v>
      </c>
      <c r="G43" s="72"/>
      <c r="H43" s="73" t="s">
        <v>590</v>
      </c>
      <c r="J43" s="61" t="e">
        <f>IF(VLOOKUP($A43,'[1]2. Child Protection'!$B$8:$BG$226,'[1]2. Child Protection'!T$1,FALSE)=C43,"",VLOOKUP($A43,'[1]2. Child Protection'!$B$8:$BG$226,'[1]2. Child Protection'!T$1,FALSE)-C43)</f>
        <v>#VALUE!</v>
      </c>
      <c r="K43" s="61" t="str">
        <f>IF(VLOOKUP($A43,'[1]2. Child Protection'!$B$8:$BG$226,'[1]2. Child Protection'!U$1,FALSE)=D43,"",VLOOKUP($A43,'[1]2. Child Protection'!$B$8:$BG$226,'[1]2. Child Protection'!U$1,FALSE))</f>
        <v/>
      </c>
      <c r="L43" s="74" t="e">
        <f>IF(VLOOKUP($A43,'[1]2. Child Protection'!$B$8:$BG$226,'[1]2. Child Protection'!V$1,FALSE)=#REF!,"",VLOOKUP($A43,'[1]2. Child Protection'!$B$8:$BG$226,'[1]2. Child Protection'!V$1,FALSE)-#REF!)</f>
        <v>#REF!</v>
      </c>
      <c r="M43" s="74" t="e">
        <f>IF(VLOOKUP($A43,'[1]2. Child Protection'!$B$8:$BG$226,'[1]2. Child Protection'!W$1,FALSE)=#REF!,"",VLOOKUP($A43,'[1]2. Child Protection'!$B$8:$BG$226,'[1]2. Child Protection'!W$1,FALSE))</f>
        <v>#REF!</v>
      </c>
      <c r="N43" s="74" t="e">
        <f>IF(VLOOKUP($A43,'[1]2. Child Protection'!$B$8:$BG$226,'[1]2. Child Protection'!X$1,FALSE)=E43,"",VLOOKUP($A43,'[1]2. Child Protection'!$B$8:$BG$226,'[1]2. Child Protection'!X$1,FALSE)-E43)</f>
        <v>#VALUE!</v>
      </c>
      <c r="O43" s="74" t="e">
        <f>IF(VLOOKUP($A43,'[1]2. Child Protection'!$B$8:$BG$226,'[1]2. Child Protection'!Y$1,FALSE)=#REF!,"",VLOOKUP($A43,'[1]2. Child Protection'!$B$8:$BG$226,'[1]2. Child Protection'!Y$1,FALSE))</f>
        <v>#REF!</v>
      </c>
      <c r="P43" s="74" t="e">
        <f>IF(VLOOKUP($A43,'[1]2. Child Protection'!$B$8:$BG$226,'[1]2. Child Protection'!Z$1,FALSE)=F43,"",VLOOKUP($A43,'[1]2. Child Protection'!$B$8:$BG$226,'[1]2. Child Protection'!Z$1,FALSE)-F43)</f>
        <v>#VALUE!</v>
      </c>
      <c r="Q43" s="74" t="str">
        <f>IF(VLOOKUP($A43,'[1]2. Child Protection'!$B$8:$BG$226,'[1]2. Child Protection'!AA$1,FALSE)=G43,"",VLOOKUP($A43,'[1]2. Child Protection'!$B$8:$BG$226,'[1]2. Child Protection'!AA$1,FALSE))</f>
        <v/>
      </c>
      <c r="R43" s="61" t="str">
        <f>IF(VLOOKUP($A43,'[1]2. Child Protection'!$B$8:$BG$226,'[1]2. Child Protection'!AB$1,FALSE)=H43,"",VLOOKUP($A43,'[1]2. Child Protection'!$B$8:$BG$226,'[1]2. Child Protection'!AB$1,FALSE))</f>
        <v>Estadísticas Vitales 2011</v>
      </c>
      <c r="S43" s="61" t="s">
        <v>368</v>
      </c>
      <c r="T43" s="132">
        <v>30.653825496341845</v>
      </c>
      <c r="U43" s="61">
        <v>2019</v>
      </c>
      <c r="V43" s="61" t="s">
        <v>553</v>
      </c>
      <c r="W43" s="61" t="s">
        <v>724</v>
      </c>
      <c r="X43" s="61" t="s">
        <v>587</v>
      </c>
      <c r="Y43" s="61" t="b">
        <f t="shared" si="1"/>
        <v>1</v>
      </c>
      <c r="Z43" s="132">
        <f t="shared" si="2"/>
        <v>30.653825496341845</v>
      </c>
      <c r="AA43" s="74">
        <f t="shared" si="3"/>
        <v>2019</v>
      </c>
      <c r="AB43" s="74" t="str">
        <f t="shared" si="4"/>
        <v>Y12T17</v>
      </c>
      <c r="AC43" s="74" t="str">
        <f t="shared" si="5"/>
        <v/>
      </c>
      <c r="AD43" s="74" t="str">
        <f t="shared" si="6"/>
        <v>Statistics Canada</v>
      </c>
      <c r="AE43" s="61" t="b">
        <f t="shared" si="7"/>
        <v>1</v>
      </c>
      <c r="AF43" s="61" t="b">
        <f t="shared" si="8"/>
        <v>1</v>
      </c>
      <c r="AG43" s="61" t="b">
        <f>AC43=W43</f>
        <v>0</v>
      </c>
      <c r="AH43" s="61" t="b">
        <f t="shared" si="10"/>
        <v>1</v>
      </c>
      <c r="AI43" s="61" t="s">
        <v>370</v>
      </c>
      <c r="AJ43" s="61">
        <v>19.8</v>
      </c>
      <c r="AK43" s="132">
        <f t="shared" si="0"/>
        <v>19.765833013591916</v>
      </c>
      <c r="AL43" s="132">
        <f t="shared" si="11"/>
        <v>-3.4166986408084909E-2</v>
      </c>
    </row>
    <row r="44" spans="1:38" x14ac:dyDescent="0.3">
      <c r="A44" s="61" t="s">
        <v>85</v>
      </c>
      <c r="B44" s="61" t="s">
        <v>373</v>
      </c>
      <c r="C44" s="96">
        <v>19.506035951623979</v>
      </c>
      <c r="D44" s="61" t="s">
        <v>12</v>
      </c>
      <c r="E44" s="69">
        <v>2016</v>
      </c>
      <c r="F44" s="71" t="s">
        <v>557</v>
      </c>
      <c r="G44" s="72"/>
      <c r="H44" s="73" t="s">
        <v>552</v>
      </c>
      <c r="J44" s="61" t="e">
        <f>IF(VLOOKUP($A44,'[1]2. Child Protection'!$B$8:$BG$226,'[1]2. Child Protection'!T$1,FALSE)=C44,"",VLOOKUP($A44,'[1]2. Child Protection'!$B$8:$BG$226,'[1]2. Child Protection'!T$1,FALSE)-C44)</f>
        <v>#VALUE!</v>
      </c>
      <c r="K44" s="61" t="str">
        <f>IF(VLOOKUP($A44,'[1]2. Child Protection'!$B$8:$BG$226,'[1]2. Child Protection'!U$1,FALSE)=D44,"",VLOOKUP($A44,'[1]2. Child Protection'!$B$8:$BG$226,'[1]2. Child Protection'!U$1,FALSE))</f>
        <v/>
      </c>
      <c r="L44" s="74" t="e">
        <f>IF(VLOOKUP($A44,'[1]2. Child Protection'!$B$8:$BG$226,'[1]2. Child Protection'!V$1,FALSE)=#REF!,"",VLOOKUP($A44,'[1]2. Child Protection'!$B$8:$BG$226,'[1]2. Child Protection'!V$1,FALSE)-#REF!)</f>
        <v>#REF!</v>
      </c>
      <c r="M44" s="74" t="e">
        <f>IF(VLOOKUP($A44,'[1]2. Child Protection'!$B$8:$BG$226,'[1]2. Child Protection'!W$1,FALSE)=#REF!,"",VLOOKUP($A44,'[1]2. Child Protection'!$B$8:$BG$226,'[1]2. Child Protection'!W$1,FALSE))</f>
        <v>#REF!</v>
      </c>
      <c r="N44" s="74" t="e">
        <f>IF(VLOOKUP($A44,'[1]2. Child Protection'!$B$8:$BG$226,'[1]2. Child Protection'!X$1,FALSE)=E44,"",VLOOKUP($A44,'[1]2. Child Protection'!$B$8:$BG$226,'[1]2. Child Protection'!X$1,FALSE)-E44)</f>
        <v>#VALUE!</v>
      </c>
      <c r="O44" s="74" t="e">
        <f>IF(VLOOKUP($A44,'[1]2. Child Protection'!$B$8:$BG$226,'[1]2. Child Protection'!Y$1,FALSE)=#REF!,"",VLOOKUP($A44,'[1]2. Child Protection'!$B$8:$BG$226,'[1]2. Child Protection'!Y$1,FALSE))</f>
        <v>#REF!</v>
      </c>
      <c r="P44" s="74" t="e">
        <f>IF(VLOOKUP($A44,'[1]2. Child Protection'!$B$8:$BG$226,'[1]2. Child Protection'!Z$1,FALSE)=F44,"",VLOOKUP($A44,'[1]2. Child Protection'!$B$8:$BG$226,'[1]2. Child Protection'!Z$1,FALSE)-F44)</f>
        <v>#VALUE!</v>
      </c>
      <c r="Q44" s="74" t="str">
        <f>IF(VLOOKUP($A44,'[1]2. Child Protection'!$B$8:$BG$226,'[1]2. Child Protection'!AA$1,FALSE)=G44,"",VLOOKUP($A44,'[1]2. Child Protection'!$B$8:$BG$226,'[1]2. Child Protection'!AA$1,FALSE))</f>
        <v/>
      </c>
      <c r="R44" s="61">
        <f>IF(VLOOKUP($A44,'[1]2. Child Protection'!$B$8:$BG$226,'[1]2. Child Protection'!AB$1,FALSE)=H44,"",VLOOKUP($A44,'[1]2. Child Protection'!$B$8:$BG$226,'[1]2. Child Protection'!AB$1,FALSE))</f>
        <v>0</v>
      </c>
      <c r="S44" s="61" t="s">
        <v>370</v>
      </c>
      <c r="T44" s="132">
        <v>19.765833013591916</v>
      </c>
      <c r="U44" s="61">
        <v>2018</v>
      </c>
      <c r="V44" s="61" t="s">
        <v>551</v>
      </c>
      <c r="X44" s="61" t="s">
        <v>588</v>
      </c>
      <c r="Y44" s="61" t="b">
        <f t="shared" si="1"/>
        <v>1</v>
      </c>
      <c r="Z44" s="132">
        <f t="shared" si="2"/>
        <v>19.765833013591916</v>
      </c>
      <c r="AA44" s="74">
        <f t="shared" si="3"/>
        <v>2018</v>
      </c>
      <c r="AB44" s="74" t="str">
        <f t="shared" si="4"/>
        <v>Y13T17</v>
      </c>
      <c r="AC44" s="74">
        <f t="shared" si="5"/>
        <v>0</v>
      </c>
      <c r="AD44" s="74" t="str">
        <f t="shared" si="6"/>
        <v>Ministry of Interior</v>
      </c>
      <c r="AE44" s="61" t="b">
        <f t="shared" si="7"/>
        <v>1</v>
      </c>
      <c r="AF44" s="61" t="b">
        <f t="shared" si="8"/>
        <v>1</v>
      </c>
      <c r="AG44" s="61" t="b">
        <f t="shared" si="9"/>
        <v>1</v>
      </c>
      <c r="AH44" s="61" t="b">
        <f t="shared" si="10"/>
        <v>1</v>
      </c>
      <c r="AI44" s="61" t="s">
        <v>371</v>
      </c>
      <c r="AJ44" s="61">
        <v>20.2</v>
      </c>
      <c r="AK44" s="132">
        <f t="shared" si="0"/>
        <v>20.245321884550251</v>
      </c>
      <c r="AL44" s="132">
        <f t="shared" si="11"/>
        <v>4.5321884550251212E-2</v>
      </c>
    </row>
    <row r="45" spans="1:38" x14ac:dyDescent="0.3">
      <c r="A45" s="61" t="s">
        <v>86</v>
      </c>
      <c r="B45" s="61" t="s">
        <v>379</v>
      </c>
      <c r="C45" s="74">
        <v>16.228341526073191</v>
      </c>
      <c r="D45" s="61" t="s">
        <v>12</v>
      </c>
      <c r="E45" s="69">
        <v>2020</v>
      </c>
      <c r="F45" s="71" t="s">
        <v>549</v>
      </c>
      <c r="G45" s="72"/>
      <c r="H45" s="73" t="s">
        <v>586</v>
      </c>
      <c r="J45" s="61">
        <f>IF(VLOOKUP($A45,'[1]2. Child Protection'!$B$8:$BG$226,'[1]2. Child Protection'!T$1,FALSE)=C45,"",VLOOKUP($A45,'[1]2. Child Protection'!$B$8:$BG$226,'[1]2. Child Protection'!T$1,FALSE)-C45)</f>
        <v>49.471658473926809</v>
      </c>
      <c r="K45" s="61" t="str">
        <f>IF(VLOOKUP($A45,'[1]2. Child Protection'!$B$8:$BG$226,'[1]2. Child Protection'!U$1,FALSE)=D45,"",VLOOKUP($A45,'[1]2. Child Protection'!$B$8:$BG$226,'[1]2. Child Protection'!U$1,FALSE))</f>
        <v/>
      </c>
      <c r="L45" s="74" t="e">
        <f>IF(VLOOKUP($A45,'[1]2. Child Protection'!$B$8:$BG$226,'[1]2. Child Protection'!V$1,FALSE)=#REF!,"",VLOOKUP($A45,'[1]2. Child Protection'!$B$8:$BG$226,'[1]2. Child Protection'!V$1,FALSE)-#REF!)</f>
        <v>#REF!</v>
      </c>
      <c r="M45" s="74" t="e">
        <f>IF(VLOOKUP($A45,'[1]2. Child Protection'!$B$8:$BG$226,'[1]2. Child Protection'!W$1,FALSE)=#REF!,"",VLOOKUP($A45,'[1]2. Child Protection'!$B$8:$BG$226,'[1]2. Child Protection'!W$1,FALSE))</f>
        <v>#REF!</v>
      </c>
      <c r="N45" s="74">
        <f>IF(VLOOKUP($A45,'[1]2. Child Protection'!$B$8:$BG$226,'[1]2. Child Protection'!X$1,FALSE)=E45,"",VLOOKUP($A45,'[1]2. Child Protection'!$B$8:$BG$226,'[1]2. Child Protection'!X$1,FALSE)-E45)</f>
        <v>-1944.8</v>
      </c>
      <c r="O45" s="74" t="e">
        <f>IF(VLOOKUP($A45,'[1]2. Child Protection'!$B$8:$BG$226,'[1]2. Child Protection'!Y$1,FALSE)=#REF!,"",VLOOKUP($A45,'[1]2. Child Protection'!$B$8:$BG$226,'[1]2. Child Protection'!Y$1,FALSE))</f>
        <v>#REF!</v>
      </c>
      <c r="P45" s="74" t="e">
        <f>IF(VLOOKUP($A45,'[1]2. Child Protection'!$B$8:$BG$226,'[1]2. Child Protection'!Z$1,FALSE)=F45,"",VLOOKUP($A45,'[1]2. Child Protection'!$B$8:$BG$226,'[1]2. Child Protection'!Z$1,FALSE)-F45)</f>
        <v>#VALUE!</v>
      </c>
      <c r="Q45" s="74" t="str">
        <f>IF(VLOOKUP($A45,'[1]2. Child Protection'!$B$8:$BG$226,'[1]2. Child Protection'!AA$1,FALSE)=G45,"",VLOOKUP($A45,'[1]2. Child Protection'!$B$8:$BG$226,'[1]2. Child Protection'!AA$1,FALSE))</f>
        <v/>
      </c>
      <c r="R45" s="61" t="str">
        <f>IF(VLOOKUP($A45,'[1]2. Child Protection'!$B$8:$BG$226,'[1]2. Child Protection'!AB$1,FALSE)=H45,"",VLOOKUP($A45,'[1]2. Child Protection'!$B$8:$BG$226,'[1]2. Child Protection'!AB$1,FALSE))</f>
        <v>MICS 2016</v>
      </c>
      <c r="S45" s="61" t="s">
        <v>371</v>
      </c>
      <c r="T45" s="132">
        <v>20.245321884550251</v>
      </c>
      <c r="U45" s="61">
        <v>2018</v>
      </c>
      <c r="V45" s="61" t="s">
        <v>551</v>
      </c>
      <c r="X45" s="61" t="s">
        <v>589</v>
      </c>
      <c r="Y45" s="61" t="b">
        <f t="shared" si="1"/>
        <v>1</v>
      </c>
      <c r="Z45" s="132">
        <f t="shared" si="2"/>
        <v>20.245321884550251</v>
      </c>
      <c r="AA45" s="74">
        <f t="shared" si="3"/>
        <v>2018</v>
      </c>
      <c r="AB45" s="74" t="str">
        <f t="shared" si="4"/>
        <v>Y13T17</v>
      </c>
      <c r="AC45" s="74">
        <f t="shared" si="5"/>
        <v>0</v>
      </c>
      <c r="AD45" s="74" t="str">
        <f t="shared" si="6"/>
        <v>Ministere de la femme  de la protection de la petite enfance et de la solidarite nationale</v>
      </c>
      <c r="AE45" s="61" t="b">
        <f t="shared" si="7"/>
        <v>1</v>
      </c>
      <c r="AF45" s="61" t="b">
        <f t="shared" si="8"/>
        <v>1</v>
      </c>
      <c r="AG45" s="61" t="b">
        <f t="shared" si="9"/>
        <v>1</v>
      </c>
      <c r="AH45" s="61" t="b">
        <f t="shared" si="10"/>
        <v>1</v>
      </c>
      <c r="AI45" s="61" t="s">
        <v>372</v>
      </c>
      <c r="AJ45" s="61">
        <v>183.3</v>
      </c>
      <c r="AK45" s="132">
        <f t="shared" si="0"/>
        <v>183.26967692260936</v>
      </c>
      <c r="AL45" s="132">
        <f t="shared" si="11"/>
        <v>-3.0323077390647768E-2</v>
      </c>
    </row>
    <row r="46" spans="1:38" x14ac:dyDescent="0.3">
      <c r="A46" s="61" t="s">
        <v>70</v>
      </c>
      <c r="B46" s="61" t="s">
        <v>367</v>
      </c>
      <c r="C46" s="74">
        <v>18.527796264031899</v>
      </c>
      <c r="D46" s="61" t="s">
        <v>12</v>
      </c>
      <c r="E46" s="69">
        <v>2018</v>
      </c>
      <c r="F46" s="71" t="s">
        <v>554</v>
      </c>
      <c r="G46" s="72"/>
      <c r="H46" s="73" t="s">
        <v>586</v>
      </c>
      <c r="J46" s="61">
        <f>IF(VLOOKUP($A46,'[1]2. Child Protection'!$B$8:$BG$226,'[1]2. Child Protection'!T$1,FALSE)=C46,"",VLOOKUP($A46,'[1]2. Child Protection'!$B$8:$BG$226,'[1]2. Child Protection'!T$1,FALSE)-C46)</f>
        <v>37.572203735968102</v>
      </c>
      <c r="K46" s="61" t="str">
        <f>IF(VLOOKUP($A46,'[1]2. Child Protection'!$B$8:$BG$226,'[1]2. Child Protection'!U$1,FALSE)=D46,"",VLOOKUP($A46,'[1]2. Child Protection'!$B$8:$BG$226,'[1]2. Child Protection'!U$1,FALSE))</f>
        <v/>
      </c>
      <c r="L46" s="74" t="e">
        <f>IF(VLOOKUP($A46,'[1]2. Child Protection'!$B$8:$BG$226,'[1]2. Child Protection'!V$1,FALSE)=#REF!,"",VLOOKUP($A46,'[1]2. Child Protection'!$B$8:$BG$226,'[1]2. Child Protection'!V$1,FALSE)-#REF!)</f>
        <v>#REF!</v>
      </c>
      <c r="M46" s="74" t="e">
        <f>IF(VLOOKUP($A46,'[1]2. Child Protection'!$B$8:$BG$226,'[1]2. Child Protection'!W$1,FALSE)=#REF!,"",VLOOKUP($A46,'[1]2. Child Protection'!$B$8:$BG$226,'[1]2. Child Protection'!W$1,FALSE))</f>
        <v>#REF!</v>
      </c>
      <c r="N46" s="74">
        <f>IF(VLOOKUP($A46,'[1]2. Child Protection'!$B$8:$BG$226,'[1]2. Child Protection'!X$1,FALSE)=E46,"",VLOOKUP($A46,'[1]2. Child Protection'!$B$8:$BG$226,'[1]2. Child Protection'!X$1,FALSE)-E46)</f>
        <v>-1955.9</v>
      </c>
      <c r="O46" s="74" t="e">
        <f>IF(VLOOKUP($A46,'[1]2. Child Protection'!$B$8:$BG$226,'[1]2. Child Protection'!Y$1,FALSE)=#REF!,"",VLOOKUP($A46,'[1]2. Child Protection'!$B$8:$BG$226,'[1]2. Child Protection'!Y$1,FALSE))</f>
        <v>#REF!</v>
      </c>
      <c r="P46" s="74" t="e">
        <f>IF(VLOOKUP($A46,'[1]2. Child Protection'!$B$8:$BG$226,'[1]2. Child Protection'!Z$1,FALSE)=F46,"",VLOOKUP($A46,'[1]2. Child Protection'!$B$8:$BG$226,'[1]2. Child Protection'!Z$1,FALSE)-F46)</f>
        <v>#VALUE!</v>
      </c>
      <c r="Q46" s="74" t="str">
        <f>IF(VLOOKUP($A46,'[1]2. Child Protection'!$B$8:$BG$226,'[1]2. Child Protection'!AA$1,FALSE)=G46,"",VLOOKUP($A46,'[1]2. Child Protection'!$B$8:$BG$226,'[1]2. Child Protection'!AA$1,FALSE))</f>
        <v/>
      </c>
      <c r="R46" s="61" t="str">
        <f>IF(VLOOKUP($A46,'[1]2. Child Protection'!$B$8:$BG$226,'[1]2. Child Protection'!AB$1,FALSE)=H46,"",VLOOKUP($A46,'[1]2. Child Protection'!$B$8:$BG$226,'[1]2. Child Protection'!AB$1,FALSE))</f>
        <v>DHS 2018</v>
      </c>
      <c r="S46" s="61" t="s">
        <v>372</v>
      </c>
      <c r="T46" s="132">
        <v>183.26967692260936</v>
      </c>
      <c r="U46" s="61">
        <v>2019</v>
      </c>
      <c r="V46" s="61" t="s">
        <v>549</v>
      </c>
      <c r="X46" s="61" t="s">
        <v>590</v>
      </c>
      <c r="Y46" s="61" t="b">
        <f t="shared" si="1"/>
        <v>1</v>
      </c>
      <c r="Z46" s="132">
        <f t="shared" si="2"/>
        <v>183.26967692260936</v>
      </c>
      <c r="AA46" s="74">
        <f t="shared" si="3"/>
        <v>2019</v>
      </c>
      <c r="AB46" s="74" t="str">
        <f t="shared" si="4"/>
        <v>Y14T17</v>
      </c>
      <c r="AC46" s="74">
        <f t="shared" si="5"/>
        <v>0</v>
      </c>
      <c r="AD46" s="74" t="str">
        <f t="shared" si="6"/>
        <v>Ministry of Justice and Human Rights, SENAME</v>
      </c>
      <c r="AE46" s="61" t="b">
        <f t="shared" si="7"/>
        <v>1</v>
      </c>
      <c r="AF46" s="61" t="b">
        <f t="shared" si="8"/>
        <v>1</v>
      </c>
      <c r="AG46" s="61" t="b">
        <f t="shared" si="9"/>
        <v>1</v>
      </c>
      <c r="AH46" s="61" t="b">
        <f t="shared" si="10"/>
        <v>1</v>
      </c>
      <c r="AI46" s="61" t="s">
        <v>373</v>
      </c>
      <c r="AJ46" s="61">
        <v>19.5</v>
      </c>
      <c r="AK46" s="132">
        <f t="shared" si="0"/>
        <v>19.506035951623979</v>
      </c>
      <c r="AL46" s="132">
        <f t="shared" si="11"/>
        <v>6.0359516239785194E-3</v>
      </c>
    </row>
    <row r="47" spans="1:38" x14ac:dyDescent="0.3">
      <c r="A47" s="61" t="s">
        <v>95</v>
      </c>
      <c r="B47" s="61" t="s">
        <v>383</v>
      </c>
      <c r="C47" s="74" t="s">
        <v>12</v>
      </c>
      <c r="D47" s="61" t="s">
        <v>12</v>
      </c>
      <c r="E47" s="69" t="s">
        <v>12</v>
      </c>
      <c r="F47" s="71" t="s">
        <v>12</v>
      </c>
      <c r="G47" s="72" t="s">
        <v>12</v>
      </c>
      <c r="H47" s="73" t="s">
        <v>12</v>
      </c>
      <c r="J47" s="61" t="e">
        <f>IF(VLOOKUP($A47,'[1]2. Child Protection'!$B$8:$BG$226,'[1]2. Child Protection'!T$1,FALSE)=C47,"",VLOOKUP($A47,'[1]2. Child Protection'!$B$8:$BG$226,'[1]2. Child Protection'!T$1,FALSE)-C47)</f>
        <v>#VALUE!</v>
      </c>
      <c r="K47" s="61" t="str">
        <f>IF(VLOOKUP($A47,'[1]2. Child Protection'!$B$8:$BG$226,'[1]2. Child Protection'!U$1,FALSE)=D47,"",VLOOKUP($A47,'[1]2. Child Protection'!$B$8:$BG$226,'[1]2. Child Protection'!U$1,FALSE))</f>
        <v/>
      </c>
      <c r="L47" s="74" t="e">
        <f>IF(VLOOKUP($A47,'[1]2. Child Protection'!$B$8:$BG$226,'[1]2. Child Protection'!V$1,FALSE)=#REF!,"",VLOOKUP($A47,'[1]2. Child Protection'!$B$8:$BG$226,'[1]2. Child Protection'!V$1,FALSE)-#REF!)</f>
        <v>#REF!</v>
      </c>
      <c r="M47" s="74" t="e">
        <f>IF(VLOOKUP($A47,'[1]2. Child Protection'!$B$8:$BG$226,'[1]2. Child Protection'!W$1,FALSE)=#REF!,"",VLOOKUP($A47,'[1]2. Child Protection'!$B$8:$BG$226,'[1]2. Child Protection'!W$1,FALSE))</f>
        <v>#REF!</v>
      </c>
      <c r="N47" s="74" t="e">
        <f>IF(VLOOKUP($A47,'[1]2. Child Protection'!$B$8:$BG$226,'[1]2. Child Protection'!X$1,FALSE)=E47,"",VLOOKUP($A47,'[1]2. Child Protection'!$B$8:$BG$226,'[1]2. Child Protection'!X$1,FALSE)-E47)</f>
        <v>#VALUE!</v>
      </c>
      <c r="O47" s="74" t="e">
        <f>IF(VLOOKUP($A47,'[1]2. Child Protection'!$B$8:$BG$226,'[1]2. Child Protection'!Y$1,FALSE)=#REF!,"",VLOOKUP($A47,'[1]2. Child Protection'!$B$8:$BG$226,'[1]2. Child Protection'!Y$1,FALSE))</f>
        <v>#REF!</v>
      </c>
      <c r="P47" s="74" t="e">
        <f>IF(VLOOKUP($A47,'[1]2. Child Protection'!$B$8:$BG$226,'[1]2. Child Protection'!Z$1,FALSE)=F47,"",VLOOKUP($A47,'[1]2. Child Protection'!$B$8:$BG$226,'[1]2. Child Protection'!Z$1,FALSE)-F47)</f>
        <v>#VALUE!</v>
      </c>
      <c r="Q47" s="74" t="str">
        <f>IF(VLOOKUP($A47,'[1]2. Child Protection'!$B$8:$BG$226,'[1]2. Child Protection'!AA$1,FALSE)=G47,"",VLOOKUP($A47,'[1]2. Child Protection'!$B$8:$BG$226,'[1]2. Child Protection'!AA$1,FALSE))</f>
        <v/>
      </c>
      <c r="R47" s="61" t="str">
        <f>IF(VLOOKUP($A47,'[1]2. Child Protection'!$B$8:$BG$226,'[1]2. Child Protection'!AB$1,FALSE)=H47,"",VLOOKUP($A47,'[1]2. Child Protection'!$B$8:$BG$226,'[1]2. Child Protection'!AB$1,FALSE))</f>
        <v>MICS 2017-18</v>
      </c>
      <c r="S47" s="61" t="s">
        <v>373</v>
      </c>
      <c r="T47" s="132">
        <v>19.506035951623979</v>
      </c>
      <c r="U47" s="61">
        <v>2016</v>
      </c>
      <c r="V47" s="61" t="s">
        <v>557</v>
      </c>
      <c r="X47" s="61" t="s">
        <v>552</v>
      </c>
      <c r="Y47" s="61" t="b">
        <f t="shared" si="1"/>
        <v>1</v>
      </c>
      <c r="Z47" s="132">
        <f t="shared" si="2"/>
        <v>19.506035951623979</v>
      </c>
      <c r="AA47" s="74">
        <f t="shared" si="3"/>
        <v>2016</v>
      </c>
      <c r="AB47" s="74" t="str">
        <f t="shared" si="4"/>
        <v>Y16T17</v>
      </c>
      <c r="AC47" s="74">
        <f t="shared" si="5"/>
        <v>0</v>
      </c>
      <c r="AD47" s="74" t="str">
        <f t="shared" si="6"/>
        <v>UNODC</v>
      </c>
      <c r="AE47" s="61" t="b">
        <f t="shared" si="7"/>
        <v>1</v>
      </c>
      <c r="AF47" s="61" t="b">
        <f t="shared" si="8"/>
        <v>1</v>
      </c>
      <c r="AG47" s="61" t="b">
        <f t="shared" si="9"/>
        <v>1</v>
      </c>
      <c r="AH47" s="61" t="b">
        <f t="shared" si="10"/>
        <v>1</v>
      </c>
      <c r="AI47" s="61" t="s">
        <v>374</v>
      </c>
      <c r="AJ47" s="61">
        <v>112</v>
      </c>
      <c r="AK47" s="132">
        <f t="shared" si="0"/>
        <v>112.04790399510554</v>
      </c>
      <c r="AL47" s="132">
        <f t="shared" si="11"/>
        <v>4.7903995105542663E-2</v>
      </c>
    </row>
    <row r="48" spans="1:38" x14ac:dyDescent="0.3">
      <c r="A48" s="61" t="s">
        <v>79</v>
      </c>
      <c r="B48" s="61" t="s">
        <v>376</v>
      </c>
      <c r="C48" s="74">
        <v>19.336689184553105</v>
      </c>
      <c r="D48" s="61" t="s">
        <v>12</v>
      </c>
      <c r="E48" s="69">
        <v>2017</v>
      </c>
      <c r="F48" s="71" t="s">
        <v>564</v>
      </c>
      <c r="G48" s="72"/>
      <c r="H48" s="73" t="s">
        <v>586</v>
      </c>
      <c r="J48" s="61">
        <f>IF(VLOOKUP($A48,'[1]2. Child Protection'!$B$8:$BG$226,'[1]2. Child Protection'!T$1,FALSE)=C48,"",VLOOKUP($A48,'[1]2. Child Protection'!$B$8:$BG$226,'[1]2. Child Protection'!T$1,FALSE)-C48)</f>
        <v>74.663310815446891</v>
      </c>
      <c r="K48" s="61" t="str">
        <f>IF(VLOOKUP($A48,'[1]2. Child Protection'!$B$8:$BG$226,'[1]2. Child Protection'!U$1,FALSE)=D48,"",VLOOKUP($A48,'[1]2. Child Protection'!$B$8:$BG$226,'[1]2. Child Protection'!U$1,FALSE))</f>
        <v/>
      </c>
      <c r="L48" s="74" t="e">
        <f>IF(VLOOKUP($A48,'[1]2. Child Protection'!$B$8:$BG$226,'[1]2. Child Protection'!V$1,FALSE)=#REF!,"",VLOOKUP($A48,'[1]2. Child Protection'!$B$8:$BG$226,'[1]2. Child Protection'!V$1,FALSE)-#REF!)</f>
        <v>#REF!</v>
      </c>
      <c r="M48" s="74" t="e">
        <f>IF(VLOOKUP($A48,'[1]2. Child Protection'!$B$8:$BG$226,'[1]2. Child Protection'!W$1,FALSE)=#REF!,"",VLOOKUP($A48,'[1]2. Child Protection'!$B$8:$BG$226,'[1]2. Child Protection'!W$1,FALSE))</f>
        <v>#REF!</v>
      </c>
      <c r="N48" s="74">
        <f>IF(VLOOKUP($A48,'[1]2. Child Protection'!$B$8:$BG$226,'[1]2. Child Protection'!X$1,FALSE)=E48,"",VLOOKUP($A48,'[1]2. Child Protection'!$B$8:$BG$226,'[1]2. Child Protection'!X$1,FALSE)-E48)</f>
        <v>-1921</v>
      </c>
      <c r="O48" s="74" t="e">
        <f>IF(VLOOKUP($A48,'[1]2. Child Protection'!$B$8:$BG$226,'[1]2. Child Protection'!Y$1,FALSE)=#REF!,"",VLOOKUP($A48,'[1]2. Child Protection'!$B$8:$BG$226,'[1]2. Child Protection'!Y$1,FALSE))</f>
        <v>#REF!</v>
      </c>
      <c r="P48" s="74" t="e">
        <f>IF(VLOOKUP($A48,'[1]2. Child Protection'!$B$8:$BG$226,'[1]2. Child Protection'!Z$1,FALSE)=F48,"",VLOOKUP($A48,'[1]2. Child Protection'!$B$8:$BG$226,'[1]2. Child Protection'!Z$1,FALSE)-F48)</f>
        <v>#VALUE!</v>
      </c>
      <c r="Q48" s="74" t="str">
        <f>IF(VLOOKUP($A48,'[1]2. Child Protection'!$B$8:$BG$226,'[1]2. Child Protection'!AA$1,FALSE)=G48,"",VLOOKUP($A48,'[1]2. Child Protection'!$B$8:$BG$226,'[1]2. Child Protection'!AA$1,FALSE))</f>
        <v/>
      </c>
      <c r="R48" s="61" t="str">
        <f>IF(VLOOKUP($A48,'[1]2. Child Protection'!$B$8:$BG$226,'[1]2. Child Protection'!AB$1,FALSE)=H48,"",VLOOKUP($A48,'[1]2. Child Protection'!$B$8:$BG$226,'[1]2. Child Protection'!AB$1,FALSE))</f>
        <v>MICS 2014-15</v>
      </c>
      <c r="S48" s="61" t="s">
        <v>374</v>
      </c>
      <c r="T48" s="132">
        <v>112.04790399510554</v>
      </c>
      <c r="U48" s="61">
        <v>2016</v>
      </c>
      <c r="V48" s="61" t="s">
        <v>549</v>
      </c>
      <c r="X48" s="61" t="s">
        <v>591</v>
      </c>
      <c r="Y48" s="61" t="b">
        <f t="shared" si="1"/>
        <v>1</v>
      </c>
      <c r="Z48" s="132">
        <f t="shared" si="2"/>
        <v>112.04790399510554</v>
      </c>
      <c r="AA48" s="74">
        <f t="shared" si="3"/>
        <v>2016</v>
      </c>
      <c r="AB48" s="74" t="str">
        <f t="shared" si="4"/>
        <v>Y14T17</v>
      </c>
      <c r="AC48" s="74">
        <f t="shared" si="5"/>
        <v>0</v>
      </c>
      <c r="AD48" s="74" t="str">
        <f t="shared" si="6"/>
        <v>Instituto Colombiano de Bienestar Familiar</v>
      </c>
      <c r="AE48" s="61" t="b">
        <f t="shared" si="7"/>
        <v>1</v>
      </c>
      <c r="AF48" s="61" t="b">
        <f t="shared" si="8"/>
        <v>1</v>
      </c>
      <c r="AG48" s="61" t="b">
        <f t="shared" si="9"/>
        <v>1</v>
      </c>
      <c r="AH48" s="61" t="b">
        <f t="shared" si="10"/>
        <v>1</v>
      </c>
      <c r="AI48" s="61" t="s">
        <v>376</v>
      </c>
      <c r="AJ48" s="61">
        <v>19.3</v>
      </c>
      <c r="AK48" s="132">
        <f t="shared" si="0"/>
        <v>19.336689184553105</v>
      </c>
      <c r="AL48" s="132">
        <f t="shared" si="11"/>
        <v>3.6689184553104326E-2</v>
      </c>
    </row>
    <row r="49" spans="1:38" x14ac:dyDescent="0.3">
      <c r="A49" s="61" t="s">
        <v>81</v>
      </c>
      <c r="B49" s="61" t="s">
        <v>377</v>
      </c>
      <c r="C49" s="96">
        <v>6591.8708741179162</v>
      </c>
      <c r="D49" s="61" t="s">
        <v>28</v>
      </c>
      <c r="E49" s="69">
        <v>2015</v>
      </c>
      <c r="F49" s="71" t="s">
        <v>592</v>
      </c>
      <c r="G49" s="72" t="s">
        <v>593</v>
      </c>
      <c r="H49" s="73" t="s">
        <v>586</v>
      </c>
      <c r="J49" s="61" t="e">
        <f>IF(VLOOKUP($A49,'[1]2. Child Protection'!$B$8:$BG$226,'[1]2. Child Protection'!T$1,FALSE)=C49,"",VLOOKUP($A49,'[1]2. Child Protection'!$B$8:$BG$226,'[1]2. Child Protection'!T$1,FALSE)-C49)</f>
        <v>#VALUE!</v>
      </c>
      <c r="K49" s="61">
        <f>IF(VLOOKUP($A49,'[1]2. Child Protection'!$B$8:$BG$226,'[1]2. Child Protection'!U$1,FALSE)=D49,"",VLOOKUP($A49,'[1]2. Child Protection'!$B$8:$BG$226,'[1]2. Child Protection'!U$1,FALSE))</f>
        <v>0</v>
      </c>
      <c r="L49" s="74" t="e">
        <f>IF(VLOOKUP($A49,'[1]2. Child Protection'!$B$8:$BG$226,'[1]2. Child Protection'!V$1,FALSE)=#REF!,"",VLOOKUP($A49,'[1]2. Child Protection'!$B$8:$BG$226,'[1]2. Child Protection'!V$1,FALSE)-#REF!)</f>
        <v>#REF!</v>
      </c>
      <c r="M49" s="74" t="e">
        <f>IF(VLOOKUP($A49,'[1]2. Child Protection'!$B$8:$BG$226,'[1]2. Child Protection'!W$1,FALSE)=#REF!,"",VLOOKUP($A49,'[1]2. Child Protection'!$B$8:$BG$226,'[1]2. Child Protection'!W$1,FALSE))</f>
        <v>#REF!</v>
      </c>
      <c r="N49" s="74">
        <f>IF(VLOOKUP($A49,'[1]2. Child Protection'!$B$8:$BG$226,'[1]2. Child Protection'!X$1,FALSE)=E49,"",VLOOKUP($A49,'[1]2. Child Protection'!$B$8:$BG$226,'[1]2. Child Protection'!X$1,FALSE)-E49)</f>
        <v>-1915</v>
      </c>
      <c r="O49" s="74" t="e">
        <f>IF(VLOOKUP($A49,'[1]2. Child Protection'!$B$8:$BG$226,'[1]2. Child Protection'!Y$1,FALSE)=#REF!,"",VLOOKUP($A49,'[1]2. Child Protection'!$B$8:$BG$226,'[1]2. Child Protection'!Y$1,FALSE))</f>
        <v>#REF!</v>
      </c>
      <c r="P49" s="74" t="e">
        <f>IF(VLOOKUP($A49,'[1]2. Child Protection'!$B$8:$BG$226,'[1]2. Child Protection'!Z$1,FALSE)=F49,"",VLOOKUP($A49,'[1]2. Child Protection'!$B$8:$BG$226,'[1]2. Child Protection'!Z$1,FALSE)-F49)</f>
        <v>#VALUE!</v>
      </c>
      <c r="Q49" s="74" t="str">
        <f>IF(VLOOKUP($A49,'[1]2. Child Protection'!$B$8:$BG$226,'[1]2. Child Protection'!AA$1,FALSE)=G49,"",VLOOKUP($A49,'[1]2. Child Protection'!$B$8:$BG$226,'[1]2. Child Protection'!AA$1,FALSE))</f>
        <v>y</v>
      </c>
      <c r="R49" s="61" t="str">
        <f>IF(VLOOKUP($A49,'[1]2. Child Protection'!$B$8:$BG$226,'[1]2. Child Protection'!AB$1,FALSE)=H49,"",VLOOKUP($A49,'[1]2. Child Protection'!$B$8:$BG$226,'[1]2. Child Protection'!AB$1,FALSE))</f>
        <v>Vital statistics 2017</v>
      </c>
      <c r="S49" s="61" t="s">
        <v>376</v>
      </c>
      <c r="T49" s="132">
        <v>19.336689184553105</v>
      </c>
      <c r="U49" s="61">
        <v>2017</v>
      </c>
      <c r="V49" s="61" t="s">
        <v>564</v>
      </c>
      <c r="X49" s="61" t="s">
        <v>586</v>
      </c>
      <c r="Y49" s="61" t="b">
        <f t="shared" si="1"/>
        <v>1</v>
      </c>
      <c r="Z49" s="132">
        <f t="shared" si="2"/>
        <v>19.336689184553105</v>
      </c>
      <c r="AA49" s="74">
        <f t="shared" si="3"/>
        <v>2017</v>
      </c>
      <c r="AB49" s="74" t="str">
        <f t="shared" si="4"/>
        <v>Y15T17</v>
      </c>
      <c r="AC49" s="74">
        <f t="shared" si="5"/>
        <v>0</v>
      </c>
      <c r="AD49" s="74" t="str">
        <f t="shared" si="6"/>
        <v>Ministry of Justice</v>
      </c>
      <c r="AE49" s="61" t="b">
        <f t="shared" si="7"/>
        <v>1</v>
      </c>
      <c r="AF49" s="61" t="b">
        <f t="shared" si="8"/>
        <v>1</v>
      </c>
      <c r="AG49" s="61" t="b">
        <f t="shared" si="9"/>
        <v>1</v>
      </c>
      <c r="AH49" s="61" t="b">
        <f t="shared" si="10"/>
        <v>1</v>
      </c>
      <c r="AI49" s="61" t="s">
        <v>377</v>
      </c>
      <c r="AJ49" s="61">
        <v>6591.9</v>
      </c>
      <c r="AK49" s="132">
        <f t="shared" si="0"/>
        <v>6591.8708741179162</v>
      </c>
      <c r="AL49" s="132">
        <f t="shared" si="11"/>
        <v>-2.9125882083462784E-2</v>
      </c>
    </row>
    <row r="50" spans="1:38" x14ac:dyDescent="0.3">
      <c r="A50" s="61" t="s">
        <v>76</v>
      </c>
      <c r="B50" s="61" t="s">
        <v>374</v>
      </c>
      <c r="C50" s="74">
        <v>112.04790399510554</v>
      </c>
      <c r="D50" s="61" t="s">
        <v>12</v>
      </c>
      <c r="E50" s="69">
        <v>2016</v>
      </c>
      <c r="F50" s="71" t="s">
        <v>549</v>
      </c>
      <c r="G50" s="72"/>
      <c r="H50" s="73" t="s">
        <v>591</v>
      </c>
      <c r="J50" s="61">
        <f>IF(VLOOKUP($A50,'[1]2. Child Protection'!$B$8:$BG$226,'[1]2. Child Protection'!T$1,FALSE)=C50,"",VLOOKUP($A50,'[1]2. Child Protection'!$B$8:$BG$226,'[1]2. Child Protection'!T$1,FALSE)-C50)</f>
        <v>-18.447903995105548</v>
      </c>
      <c r="K50" s="61" t="str">
        <f>IF(VLOOKUP($A50,'[1]2. Child Protection'!$B$8:$BG$226,'[1]2. Child Protection'!U$1,FALSE)=D50,"",VLOOKUP($A50,'[1]2. Child Protection'!$B$8:$BG$226,'[1]2. Child Protection'!U$1,FALSE))</f>
        <v/>
      </c>
      <c r="L50" s="74" t="e">
        <f>IF(VLOOKUP($A50,'[1]2. Child Protection'!$B$8:$BG$226,'[1]2. Child Protection'!V$1,FALSE)=#REF!,"",VLOOKUP($A50,'[1]2. Child Protection'!$B$8:$BG$226,'[1]2. Child Protection'!V$1,FALSE)-#REF!)</f>
        <v>#REF!</v>
      </c>
      <c r="M50" s="74" t="e">
        <f>IF(VLOOKUP($A50,'[1]2. Child Protection'!$B$8:$BG$226,'[1]2. Child Protection'!W$1,FALSE)=#REF!,"",VLOOKUP($A50,'[1]2. Child Protection'!$B$8:$BG$226,'[1]2. Child Protection'!W$1,FALSE))</f>
        <v>#REF!</v>
      </c>
      <c r="N50" s="74">
        <f>IF(VLOOKUP($A50,'[1]2. Child Protection'!$B$8:$BG$226,'[1]2. Child Protection'!X$1,FALSE)=E50,"",VLOOKUP($A50,'[1]2. Child Protection'!$B$8:$BG$226,'[1]2. Child Protection'!X$1,FALSE)-E50)</f>
        <v>-1919.5</v>
      </c>
      <c r="O50" s="74" t="e">
        <f>IF(VLOOKUP($A50,'[1]2. Child Protection'!$B$8:$BG$226,'[1]2. Child Protection'!Y$1,FALSE)=#REF!,"",VLOOKUP($A50,'[1]2. Child Protection'!$B$8:$BG$226,'[1]2. Child Protection'!Y$1,FALSE))</f>
        <v>#REF!</v>
      </c>
      <c r="P50" s="74" t="e">
        <f>IF(VLOOKUP($A50,'[1]2. Child Protection'!$B$8:$BG$226,'[1]2. Child Protection'!Z$1,FALSE)=F50,"",VLOOKUP($A50,'[1]2. Child Protection'!$B$8:$BG$226,'[1]2. Child Protection'!Z$1,FALSE)-F50)</f>
        <v>#VALUE!</v>
      </c>
      <c r="Q50" s="74" t="str">
        <f>IF(VLOOKUP($A50,'[1]2. Child Protection'!$B$8:$BG$226,'[1]2. Child Protection'!AA$1,FALSE)=G50,"",VLOOKUP($A50,'[1]2. Child Protection'!$B$8:$BG$226,'[1]2. Child Protection'!AA$1,FALSE))</f>
        <v/>
      </c>
      <c r="R50" s="61" t="str">
        <f>IF(VLOOKUP($A50,'[1]2. Child Protection'!$B$8:$BG$226,'[1]2. Child Protection'!AB$1,FALSE)=H50,"",VLOOKUP($A50,'[1]2. Child Protection'!$B$8:$BG$226,'[1]2. Child Protection'!AB$1,FALSE))</f>
        <v>DHS 2015</v>
      </c>
      <c r="S50" s="61" t="s">
        <v>377</v>
      </c>
      <c r="T50" s="132">
        <v>6591.8708741179162</v>
      </c>
      <c r="U50" s="61">
        <v>2015</v>
      </c>
      <c r="V50" s="61" t="s">
        <v>592</v>
      </c>
      <c r="W50" s="61" t="s">
        <v>593</v>
      </c>
      <c r="X50" s="61" t="s">
        <v>586</v>
      </c>
      <c r="Y50" s="61" t="b">
        <f t="shared" si="1"/>
        <v>1</v>
      </c>
      <c r="Z50" s="132">
        <f t="shared" si="2"/>
        <v>6591.8708741179162</v>
      </c>
      <c r="AA50" s="74">
        <f t="shared" si="3"/>
        <v>2015</v>
      </c>
      <c r="AB50" s="74" t="str">
        <f t="shared" si="4"/>
        <v>Y16T20</v>
      </c>
      <c r="AC50" s="74" t="str">
        <f t="shared" si="5"/>
        <v>Age is 16-20 years</v>
      </c>
      <c r="AD50" s="74" t="str">
        <f t="shared" si="6"/>
        <v>Ministry of Justice</v>
      </c>
      <c r="AE50" s="61" t="b">
        <f t="shared" si="7"/>
        <v>1</v>
      </c>
      <c r="AF50" s="61" t="b">
        <f t="shared" si="8"/>
        <v>1</v>
      </c>
      <c r="AG50" s="61" t="b">
        <f t="shared" si="9"/>
        <v>1</v>
      </c>
      <c r="AH50" s="61" t="b">
        <f t="shared" si="10"/>
        <v>1</v>
      </c>
      <c r="AI50" s="61" t="s">
        <v>378</v>
      </c>
      <c r="AJ50" s="61">
        <v>17.3</v>
      </c>
      <c r="AK50" s="132">
        <f t="shared" si="0"/>
        <v>17.29408355379395</v>
      </c>
      <c r="AL50" s="132">
        <f t="shared" si="11"/>
        <v>-5.9164462060508072E-3</v>
      </c>
    </row>
    <row r="51" spans="1:38" x14ac:dyDescent="0.3">
      <c r="A51" s="61" t="s">
        <v>77</v>
      </c>
      <c r="B51" s="61" t="s">
        <v>375</v>
      </c>
      <c r="C51" s="74" t="s">
        <v>12</v>
      </c>
      <c r="D51" s="61" t="s">
        <v>12</v>
      </c>
      <c r="E51" s="69" t="s">
        <v>12</v>
      </c>
      <c r="F51" s="71" t="s">
        <v>12</v>
      </c>
      <c r="G51" s="72" t="s">
        <v>12</v>
      </c>
      <c r="H51" s="73" t="s">
        <v>12</v>
      </c>
      <c r="J51" s="61" t="e">
        <f>IF(VLOOKUP($A51,'[1]2. Child Protection'!$B$8:$BG$226,'[1]2. Child Protection'!T$1,FALSE)=C51,"",VLOOKUP($A51,'[1]2. Child Protection'!$B$8:$BG$226,'[1]2. Child Protection'!T$1,FALSE)-C51)</f>
        <v>#VALUE!</v>
      </c>
      <c r="K51" s="61" t="str">
        <f>IF(VLOOKUP($A51,'[1]2. Child Protection'!$B$8:$BG$226,'[1]2. Child Protection'!U$1,FALSE)=D51,"",VLOOKUP($A51,'[1]2. Child Protection'!$B$8:$BG$226,'[1]2. Child Protection'!U$1,FALSE))</f>
        <v/>
      </c>
      <c r="L51" s="74" t="e">
        <f>IF(VLOOKUP($A51,'[1]2. Child Protection'!$B$8:$BG$226,'[1]2. Child Protection'!V$1,FALSE)=#REF!,"",VLOOKUP($A51,'[1]2. Child Protection'!$B$8:$BG$226,'[1]2. Child Protection'!V$1,FALSE)-#REF!)</f>
        <v>#REF!</v>
      </c>
      <c r="M51" s="74" t="e">
        <f>IF(VLOOKUP($A51,'[1]2. Child Protection'!$B$8:$BG$226,'[1]2. Child Protection'!W$1,FALSE)=#REF!,"",VLOOKUP($A51,'[1]2. Child Protection'!$B$8:$BG$226,'[1]2. Child Protection'!W$1,FALSE))</f>
        <v>#REF!</v>
      </c>
      <c r="N51" s="74" t="e">
        <f>IF(VLOOKUP($A51,'[1]2. Child Protection'!$B$8:$BG$226,'[1]2. Child Protection'!X$1,FALSE)=E51,"",VLOOKUP($A51,'[1]2. Child Protection'!$B$8:$BG$226,'[1]2. Child Protection'!X$1,FALSE)-E51)</f>
        <v>#VALUE!</v>
      </c>
      <c r="O51" s="74" t="e">
        <f>IF(VLOOKUP($A51,'[1]2. Child Protection'!$B$8:$BG$226,'[1]2. Child Protection'!Y$1,FALSE)=#REF!,"",VLOOKUP($A51,'[1]2. Child Protection'!$B$8:$BG$226,'[1]2. Child Protection'!Y$1,FALSE))</f>
        <v>#REF!</v>
      </c>
      <c r="P51" s="74" t="e">
        <f>IF(VLOOKUP($A51,'[1]2. Child Protection'!$B$8:$BG$226,'[1]2. Child Protection'!Z$1,FALSE)=F51,"",VLOOKUP($A51,'[1]2. Child Protection'!$B$8:$BG$226,'[1]2. Child Protection'!Z$1,FALSE)-F51)</f>
        <v>#VALUE!</v>
      </c>
      <c r="Q51" s="74" t="str">
        <f>IF(VLOOKUP($A51,'[1]2. Child Protection'!$B$8:$BG$226,'[1]2. Child Protection'!AA$1,FALSE)=G51,"",VLOOKUP($A51,'[1]2. Child Protection'!$B$8:$BG$226,'[1]2. Child Protection'!AA$1,FALSE))</f>
        <v/>
      </c>
      <c r="R51" s="61" t="str">
        <f>IF(VLOOKUP($A51,'[1]2. Child Protection'!$B$8:$BG$226,'[1]2. Child Protection'!AB$1,FALSE)=H51,"",VLOOKUP($A51,'[1]2. Child Protection'!$B$8:$BG$226,'[1]2. Child Protection'!AB$1,FALSE))</f>
        <v>DHS 2012</v>
      </c>
      <c r="S51" s="61" t="s">
        <v>378</v>
      </c>
      <c r="T51" s="132">
        <v>17.29408355379395</v>
      </c>
      <c r="U51" s="61">
        <v>2020</v>
      </c>
      <c r="V51" s="61" t="s">
        <v>553</v>
      </c>
      <c r="X51" s="61" t="s">
        <v>594</v>
      </c>
      <c r="Y51" s="61" t="b">
        <f t="shared" si="1"/>
        <v>1</v>
      </c>
      <c r="Z51" s="132">
        <f t="shared" si="2"/>
        <v>17.29408355379395</v>
      </c>
      <c r="AA51" s="74">
        <f t="shared" si="3"/>
        <v>2020</v>
      </c>
      <c r="AB51" s="74" t="str">
        <f t="shared" si="4"/>
        <v>Y12T17</v>
      </c>
      <c r="AC51" s="74">
        <f t="shared" si="5"/>
        <v>0</v>
      </c>
      <c r="AD51" s="74" t="str">
        <f t="shared" si="6"/>
        <v>Juvenile Penal Sanctions Execution Court</v>
      </c>
      <c r="AE51" s="61" t="b">
        <f t="shared" si="7"/>
        <v>1</v>
      </c>
      <c r="AF51" s="61" t="b">
        <f t="shared" si="8"/>
        <v>1</v>
      </c>
      <c r="AG51" s="61" t="b">
        <f t="shared" si="9"/>
        <v>1</v>
      </c>
      <c r="AH51" s="61" t="b">
        <f t="shared" si="10"/>
        <v>1</v>
      </c>
      <c r="AI51" s="61" t="s">
        <v>379</v>
      </c>
      <c r="AJ51" s="61">
        <v>16.2</v>
      </c>
      <c r="AK51" s="132">
        <f t="shared" si="0"/>
        <v>16.228341526073191</v>
      </c>
      <c r="AL51" s="132">
        <f t="shared" si="11"/>
        <v>2.8341526073191403E-2</v>
      </c>
    </row>
    <row r="52" spans="1:38" x14ac:dyDescent="0.3">
      <c r="A52" s="61" t="s">
        <v>65</v>
      </c>
      <c r="B52" s="61" t="s">
        <v>369</v>
      </c>
      <c r="C52" s="96">
        <v>97.216537044617269</v>
      </c>
      <c r="D52" s="61" t="s">
        <v>12</v>
      </c>
      <c r="E52" s="69">
        <v>2021</v>
      </c>
      <c r="F52" s="71" t="s">
        <v>557</v>
      </c>
      <c r="G52" s="72"/>
      <c r="H52" s="73" t="s">
        <v>584</v>
      </c>
      <c r="J52" s="61" t="e">
        <f>IF(VLOOKUP($A52,'[1]2. Child Protection'!$B$8:$BG$226,'[1]2. Child Protection'!T$1,FALSE)=C52,"",VLOOKUP($A52,'[1]2. Child Protection'!$B$8:$BG$226,'[1]2. Child Protection'!T$1,FALSE)-C52)</f>
        <v>#VALUE!</v>
      </c>
      <c r="K52" s="61" t="str">
        <f>IF(VLOOKUP($A52,'[1]2. Child Protection'!$B$8:$BG$226,'[1]2. Child Protection'!U$1,FALSE)=D52,"",VLOOKUP($A52,'[1]2. Child Protection'!$B$8:$BG$226,'[1]2. Child Protection'!U$1,FALSE))</f>
        <v/>
      </c>
      <c r="L52" s="74" t="e">
        <f>IF(VLOOKUP($A52,'[1]2. Child Protection'!$B$8:$BG$226,'[1]2. Child Protection'!V$1,FALSE)=#REF!,"",VLOOKUP($A52,'[1]2. Child Protection'!$B$8:$BG$226,'[1]2. Child Protection'!V$1,FALSE)-#REF!)</f>
        <v>#REF!</v>
      </c>
      <c r="M52" s="74" t="e">
        <f>IF(VLOOKUP($A52,'[1]2. Child Protection'!$B$8:$BG$226,'[1]2. Child Protection'!W$1,FALSE)=#REF!,"",VLOOKUP($A52,'[1]2. Child Protection'!$B$8:$BG$226,'[1]2. Child Protection'!W$1,FALSE))</f>
        <v>#REF!</v>
      </c>
      <c r="N52" s="74" t="e">
        <f>IF(VLOOKUP($A52,'[1]2. Child Protection'!$B$8:$BG$226,'[1]2. Child Protection'!X$1,FALSE)=E52,"",VLOOKUP($A52,'[1]2. Child Protection'!$B$8:$BG$226,'[1]2. Child Protection'!X$1,FALSE)-E52)</f>
        <v>#VALUE!</v>
      </c>
      <c r="O52" s="74" t="e">
        <f>IF(VLOOKUP($A52,'[1]2. Child Protection'!$B$8:$BG$226,'[1]2. Child Protection'!Y$1,FALSE)=#REF!,"",VLOOKUP($A52,'[1]2. Child Protection'!$B$8:$BG$226,'[1]2. Child Protection'!Y$1,FALSE))</f>
        <v>#REF!</v>
      </c>
      <c r="P52" s="74" t="e">
        <f>IF(VLOOKUP($A52,'[1]2. Child Protection'!$B$8:$BG$226,'[1]2. Child Protection'!Z$1,FALSE)=F52,"",VLOOKUP($A52,'[1]2. Child Protection'!$B$8:$BG$226,'[1]2. Child Protection'!Z$1,FALSE)-F52)</f>
        <v>#VALUE!</v>
      </c>
      <c r="Q52" s="74" t="str">
        <f>IF(VLOOKUP($A52,'[1]2. Child Protection'!$B$8:$BG$226,'[1]2. Child Protection'!AA$1,FALSE)=G52,"",VLOOKUP($A52,'[1]2. Child Protection'!$B$8:$BG$226,'[1]2. Child Protection'!AA$1,FALSE))</f>
        <v/>
      </c>
      <c r="R52" s="61" t="str">
        <f>IF(VLOOKUP($A52,'[1]2. Child Protection'!$B$8:$BG$226,'[1]2. Child Protection'!AB$1,FALSE)=H52,"",VLOOKUP($A52,'[1]2. Child Protection'!$B$8:$BG$226,'[1]2. Child Protection'!AB$1,FALSE))</f>
        <v>Censo 2010</v>
      </c>
      <c r="S52" s="61" t="s">
        <v>379</v>
      </c>
      <c r="T52" s="132">
        <v>16.228341526073191</v>
      </c>
      <c r="U52" s="61">
        <v>2020</v>
      </c>
      <c r="V52" s="61" t="s">
        <v>549</v>
      </c>
      <c r="X52" s="61" t="s">
        <v>586</v>
      </c>
      <c r="Y52" s="61" t="b">
        <f t="shared" si="1"/>
        <v>1</v>
      </c>
      <c r="Z52" s="132">
        <f t="shared" si="2"/>
        <v>16.228341526073191</v>
      </c>
      <c r="AA52" s="74">
        <f t="shared" si="3"/>
        <v>2020</v>
      </c>
      <c r="AB52" s="74" t="str">
        <f t="shared" si="4"/>
        <v>Y14T17</v>
      </c>
      <c r="AC52" s="74">
        <f t="shared" si="5"/>
        <v>0</v>
      </c>
      <c r="AD52" s="74" t="str">
        <f t="shared" si="6"/>
        <v>Ministry of Justice</v>
      </c>
      <c r="AE52" s="61" t="b">
        <f t="shared" si="7"/>
        <v>1</v>
      </c>
      <c r="AF52" s="61" t="b">
        <f t="shared" si="8"/>
        <v>1</v>
      </c>
      <c r="AG52" s="61" t="b">
        <f t="shared" si="9"/>
        <v>1</v>
      </c>
      <c r="AH52" s="61" t="b">
        <f t="shared" si="10"/>
        <v>1</v>
      </c>
      <c r="AI52" s="61" t="s">
        <v>380</v>
      </c>
      <c r="AJ52" s="61">
        <v>4.5</v>
      </c>
      <c r="AK52" s="132">
        <f t="shared" si="0"/>
        <v>4.4695876486137891</v>
      </c>
      <c r="AL52" s="132">
        <f t="shared" si="11"/>
        <v>-3.0412351386210901E-2</v>
      </c>
    </row>
    <row r="53" spans="1:38" x14ac:dyDescent="0.3">
      <c r="A53" s="61" t="s">
        <v>83</v>
      </c>
      <c r="B53" s="61" t="s">
        <v>378</v>
      </c>
      <c r="C53" s="96">
        <v>17.29408355379395</v>
      </c>
      <c r="D53" s="61" t="s">
        <v>12</v>
      </c>
      <c r="E53" s="69">
        <v>2020</v>
      </c>
      <c r="F53" s="71" t="s">
        <v>553</v>
      </c>
      <c r="G53" s="72"/>
      <c r="H53" s="73" t="s">
        <v>594</v>
      </c>
      <c r="J53" s="61" t="e">
        <f>IF(VLOOKUP($A53,'[1]2. Child Protection'!$B$8:$BG$226,'[1]2. Child Protection'!T$1,FALSE)=C53,"",VLOOKUP($A53,'[1]2. Child Protection'!$B$8:$BG$226,'[1]2. Child Protection'!T$1,FALSE)-C53)</f>
        <v>#VALUE!</v>
      </c>
      <c r="K53" s="61" t="str">
        <f>IF(VLOOKUP($A53,'[1]2. Child Protection'!$B$8:$BG$226,'[1]2. Child Protection'!U$1,FALSE)=D53,"",VLOOKUP($A53,'[1]2. Child Protection'!$B$8:$BG$226,'[1]2. Child Protection'!U$1,FALSE))</f>
        <v/>
      </c>
      <c r="L53" s="74" t="e">
        <f>IF(VLOOKUP($A53,'[1]2. Child Protection'!$B$8:$BG$226,'[1]2. Child Protection'!V$1,FALSE)=#REF!,"",VLOOKUP($A53,'[1]2. Child Protection'!$B$8:$BG$226,'[1]2. Child Protection'!V$1,FALSE)-#REF!)</f>
        <v>#REF!</v>
      </c>
      <c r="M53" s="74" t="e">
        <f>IF(VLOOKUP($A53,'[1]2. Child Protection'!$B$8:$BG$226,'[1]2. Child Protection'!W$1,FALSE)=#REF!,"",VLOOKUP($A53,'[1]2. Child Protection'!$B$8:$BG$226,'[1]2. Child Protection'!W$1,FALSE))</f>
        <v>#REF!</v>
      </c>
      <c r="N53" s="74">
        <f>IF(VLOOKUP($A53,'[1]2. Child Protection'!$B$8:$BG$226,'[1]2. Child Protection'!X$1,FALSE)=E53,"",VLOOKUP($A53,'[1]2. Child Protection'!$B$8:$BG$226,'[1]2. Child Protection'!X$1,FALSE)-E53)</f>
        <v>-1920.4</v>
      </c>
      <c r="O53" s="74" t="e">
        <f>IF(VLOOKUP($A53,'[1]2. Child Protection'!$B$8:$BG$226,'[1]2. Child Protection'!Y$1,FALSE)=#REF!,"",VLOOKUP($A53,'[1]2. Child Protection'!$B$8:$BG$226,'[1]2. Child Protection'!Y$1,FALSE))</f>
        <v>#REF!</v>
      </c>
      <c r="P53" s="74" t="e">
        <f>IF(VLOOKUP($A53,'[1]2. Child Protection'!$B$8:$BG$226,'[1]2. Child Protection'!Z$1,FALSE)=F53,"",VLOOKUP($A53,'[1]2. Child Protection'!$B$8:$BG$226,'[1]2. Child Protection'!Z$1,FALSE)-F53)</f>
        <v>#VALUE!</v>
      </c>
      <c r="Q53" s="74" t="str">
        <f>IF(VLOOKUP($A53,'[1]2. Child Protection'!$B$8:$BG$226,'[1]2. Child Protection'!AA$1,FALSE)=G53,"",VLOOKUP($A53,'[1]2. Child Protection'!$B$8:$BG$226,'[1]2. Child Protection'!AA$1,FALSE))</f>
        <v>y</v>
      </c>
      <c r="R53" s="61" t="str">
        <f>IF(VLOOKUP($A53,'[1]2. Child Protection'!$B$8:$BG$226,'[1]2. Child Protection'!AB$1,FALSE)=H53,"",VLOOKUP($A53,'[1]2. Child Protection'!$B$8:$BG$226,'[1]2. Child Protection'!AB$1,FALSE))</f>
        <v>INEC 2013</v>
      </c>
      <c r="S53" s="61" t="s">
        <v>380</v>
      </c>
      <c r="T53" s="132">
        <v>4.4695876486137891</v>
      </c>
      <c r="U53" s="61">
        <v>2020</v>
      </c>
      <c r="V53" s="61" t="s">
        <v>549</v>
      </c>
      <c r="X53" s="61" t="s">
        <v>595</v>
      </c>
      <c r="Y53" s="61" t="b">
        <f t="shared" si="1"/>
        <v>1</v>
      </c>
      <c r="Z53" s="132">
        <f t="shared" si="2"/>
        <v>4.4695876486137891</v>
      </c>
      <c r="AA53" s="74">
        <f t="shared" si="3"/>
        <v>2020</v>
      </c>
      <c r="AB53" s="74" t="str">
        <f t="shared" si="4"/>
        <v>Y14T17</v>
      </c>
      <c r="AC53" s="74">
        <f t="shared" si="5"/>
        <v>0</v>
      </c>
      <c r="AD53" s="74" t="str">
        <f t="shared" si="6"/>
        <v>Ministry of Justice, Report on the condition and operation of penitentiaries, prisons and educational institutes for 2020, Table 18, page 37; end year estimation</v>
      </c>
      <c r="AE53" s="61" t="b">
        <f t="shared" si="7"/>
        <v>1</v>
      </c>
      <c r="AF53" s="61" t="b">
        <f t="shared" si="8"/>
        <v>1</v>
      </c>
      <c r="AG53" s="61" t="b">
        <f t="shared" si="9"/>
        <v>1</v>
      </c>
      <c r="AH53" s="61" t="b">
        <f t="shared" si="10"/>
        <v>1</v>
      </c>
      <c r="AI53" s="61" t="s">
        <v>381</v>
      </c>
      <c r="AJ53" s="61">
        <v>0</v>
      </c>
      <c r="AK53" s="132">
        <f t="shared" si="0"/>
        <v>0</v>
      </c>
      <c r="AL53" s="132">
        <f t="shared" si="11"/>
        <v>0</v>
      </c>
    </row>
    <row r="54" spans="1:38" x14ac:dyDescent="0.3">
      <c r="A54" s="61" t="s">
        <v>90</v>
      </c>
      <c r="B54" s="61" t="s">
        <v>381</v>
      </c>
      <c r="C54" s="74">
        <v>0</v>
      </c>
      <c r="D54" s="61" t="s">
        <v>12</v>
      </c>
      <c r="E54" s="69">
        <v>2018</v>
      </c>
      <c r="F54" s="71" t="s">
        <v>557</v>
      </c>
      <c r="G54" s="72"/>
      <c r="H54" s="73" t="s">
        <v>596</v>
      </c>
      <c r="J54" s="61">
        <f>IF(VLOOKUP($A54,'[1]2. Child Protection'!$B$8:$BG$226,'[1]2. Child Protection'!T$1,FALSE)=C54,"",VLOOKUP($A54,'[1]2. Child Protection'!$B$8:$BG$226,'[1]2. Child Protection'!T$1,FALSE)-C54)</f>
        <v>99</v>
      </c>
      <c r="K54" s="61" t="str">
        <f>IF(VLOOKUP($A54,'[1]2. Child Protection'!$B$8:$BG$226,'[1]2. Child Protection'!U$1,FALSE)=D54,"",VLOOKUP($A54,'[1]2. Child Protection'!$B$8:$BG$226,'[1]2. Child Protection'!U$1,FALSE))</f>
        <v/>
      </c>
      <c r="L54" s="74" t="e">
        <f>IF(VLOOKUP($A54,'[1]2. Child Protection'!$B$8:$BG$226,'[1]2. Child Protection'!V$1,FALSE)=#REF!,"",VLOOKUP($A54,'[1]2. Child Protection'!$B$8:$BG$226,'[1]2. Child Protection'!V$1,FALSE)-#REF!)</f>
        <v>#REF!</v>
      </c>
      <c r="M54" s="74" t="e">
        <f>IF(VLOOKUP($A54,'[1]2. Child Protection'!$B$8:$BG$226,'[1]2. Child Protection'!W$1,FALSE)=#REF!,"",VLOOKUP($A54,'[1]2. Child Protection'!$B$8:$BG$226,'[1]2. Child Protection'!W$1,FALSE))</f>
        <v>#REF!</v>
      </c>
      <c r="N54" s="74">
        <f>IF(VLOOKUP($A54,'[1]2. Child Protection'!$B$8:$BG$226,'[1]2. Child Protection'!X$1,FALSE)=E54,"",VLOOKUP($A54,'[1]2. Child Protection'!$B$8:$BG$226,'[1]2. Child Protection'!X$1,FALSE)-E54)</f>
        <v>-1918.4</v>
      </c>
      <c r="O54" s="74" t="e">
        <f>IF(VLOOKUP($A54,'[1]2. Child Protection'!$B$8:$BG$226,'[1]2. Child Protection'!Y$1,FALSE)=#REF!,"",VLOOKUP($A54,'[1]2. Child Protection'!$B$8:$BG$226,'[1]2. Child Protection'!Y$1,FALSE))</f>
        <v>#REF!</v>
      </c>
      <c r="P54" s="74" t="e">
        <f>IF(VLOOKUP($A54,'[1]2. Child Protection'!$B$8:$BG$226,'[1]2. Child Protection'!Z$1,FALSE)=F54,"",VLOOKUP($A54,'[1]2. Child Protection'!$B$8:$BG$226,'[1]2. Child Protection'!Z$1,FALSE)-F54)</f>
        <v>#VALUE!</v>
      </c>
      <c r="Q54" s="74" t="str">
        <f>IF(VLOOKUP($A54,'[1]2. Child Protection'!$B$8:$BG$226,'[1]2. Child Protection'!AA$1,FALSE)=G54,"",VLOOKUP($A54,'[1]2. Child Protection'!$B$8:$BG$226,'[1]2. Child Protection'!AA$1,FALSE))</f>
        <v/>
      </c>
      <c r="R54" s="61" t="str">
        <f>IF(VLOOKUP($A54,'[1]2. Child Protection'!$B$8:$BG$226,'[1]2. Child Protection'!AB$1,FALSE)=H54,"",VLOOKUP($A54,'[1]2. Child Protection'!$B$8:$BG$226,'[1]2. Child Protection'!AB$1,FALSE))</f>
        <v>MICS 2019</v>
      </c>
      <c r="S54" s="61" t="s">
        <v>381</v>
      </c>
      <c r="T54" s="132">
        <v>0</v>
      </c>
      <c r="U54" s="61">
        <v>2018</v>
      </c>
      <c r="V54" s="61" t="s">
        <v>557</v>
      </c>
      <c r="X54" s="61" t="s">
        <v>596</v>
      </c>
      <c r="Y54" s="61" t="b">
        <f t="shared" si="1"/>
        <v>1</v>
      </c>
      <c r="Z54" s="132">
        <f t="shared" si="2"/>
        <v>0</v>
      </c>
      <c r="AA54" s="74">
        <f t="shared" si="3"/>
        <v>2018</v>
      </c>
      <c r="AB54" s="74" t="str">
        <f t="shared" si="4"/>
        <v>Y16T17</v>
      </c>
      <c r="AC54" s="74">
        <f t="shared" si="5"/>
        <v>0</v>
      </c>
      <c r="AD54" s="74" t="str">
        <f t="shared" si="6"/>
        <v>National Office of Statistics</v>
      </c>
      <c r="AE54" s="61" t="b">
        <f t="shared" si="7"/>
        <v>1</v>
      </c>
      <c r="AF54" s="61" t="b">
        <f t="shared" si="8"/>
        <v>1</v>
      </c>
      <c r="AG54" s="61" t="b">
        <f t="shared" si="9"/>
        <v>1</v>
      </c>
      <c r="AH54" s="61" t="b">
        <f t="shared" si="10"/>
        <v>1</v>
      </c>
      <c r="AI54" s="61" t="s">
        <v>533</v>
      </c>
      <c r="AJ54" s="61">
        <v>44.3</v>
      </c>
      <c r="AK54" s="132">
        <f t="shared" si="0"/>
        <v>44.328599038955971</v>
      </c>
      <c r="AL54" s="132">
        <f t="shared" si="11"/>
        <v>2.8599038955974265E-2</v>
      </c>
    </row>
    <row r="55" spans="1:38" x14ac:dyDescent="0.3">
      <c r="A55" s="61" t="s">
        <v>91</v>
      </c>
      <c r="B55" s="61" t="s">
        <v>533</v>
      </c>
      <c r="C55" s="96">
        <v>44.328599038955971</v>
      </c>
      <c r="D55" s="61" t="s">
        <v>12</v>
      </c>
      <c r="E55" s="69">
        <v>2019</v>
      </c>
      <c r="F55" s="69" t="s">
        <v>549</v>
      </c>
      <c r="G55" s="70"/>
      <c r="H55" s="73" t="s">
        <v>562</v>
      </c>
      <c r="J55" s="61" t="e">
        <f>IF(VLOOKUP($A55,'[1]2. Child Protection'!$B$8:$BG$226,'[1]2. Child Protection'!T$1,FALSE)=C55,"",VLOOKUP($A55,'[1]2. Child Protection'!$B$8:$BG$226,'[1]2. Child Protection'!T$1,FALSE)-C55)</f>
        <v>#VALUE!</v>
      </c>
      <c r="K55" s="61" t="str">
        <f>IF(VLOOKUP($A55,'[1]2. Child Protection'!$B$8:$BG$226,'[1]2. Child Protection'!U$1,FALSE)=D55,"",VLOOKUP($A55,'[1]2. Child Protection'!$B$8:$BG$226,'[1]2. Child Protection'!U$1,FALSE))</f>
        <v/>
      </c>
      <c r="L55" s="74" t="e">
        <f>IF(VLOOKUP($A55,'[1]2. Child Protection'!$B$8:$BG$226,'[1]2. Child Protection'!V$1,FALSE)=#REF!,"",VLOOKUP($A55,'[1]2. Child Protection'!$B$8:$BG$226,'[1]2. Child Protection'!V$1,FALSE)-#REF!)</f>
        <v>#REF!</v>
      </c>
      <c r="M55" s="74" t="e">
        <f>IF(VLOOKUP($A55,'[1]2. Child Protection'!$B$8:$BG$226,'[1]2. Child Protection'!W$1,FALSE)=#REF!,"",VLOOKUP($A55,'[1]2. Child Protection'!$B$8:$BG$226,'[1]2. Child Protection'!W$1,FALSE))</f>
        <v>#REF!</v>
      </c>
      <c r="N55" s="74">
        <f>IF(VLOOKUP($A55,'[1]2. Child Protection'!$B$8:$BG$226,'[1]2. Child Protection'!X$1,FALSE)=E55,"",VLOOKUP($A55,'[1]2. Child Protection'!$B$8:$BG$226,'[1]2. Child Protection'!X$1,FALSE)-E55)</f>
        <v>-1919</v>
      </c>
      <c r="O55" s="74" t="e">
        <f>IF(VLOOKUP($A55,'[1]2. Child Protection'!$B$8:$BG$226,'[1]2. Child Protection'!Y$1,FALSE)=#REF!,"",VLOOKUP($A55,'[1]2. Child Protection'!$B$8:$BG$226,'[1]2. Child Protection'!Y$1,FALSE))</f>
        <v>#REF!</v>
      </c>
      <c r="P55" s="74" t="e">
        <f>IF(VLOOKUP($A55,'[1]2. Child Protection'!$B$8:$BG$226,'[1]2. Child Protection'!Z$1,FALSE)=F55,"",VLOOKUP($A55,'[1]2. Child Protection'!$B$8:$BG$226,'[1]2. Child Protection'!Z$1,FALSE)-F55)</f>
        <v>#VALUE!</v>
      </c>
      <c r="Q55" s="74" t="str">
        <f>IF(VLOOKUP($A55,'[1]2. Child Protection'!$B$8:$BG$226,'[1]2. Child Protection'!AA$1,FALSE)=G55,"",VLOOKUP($A55,'[1]2. Child Protection'!$B$8:$BG$226,'[1]2. Child Protection'!AA$1,FALSE))</f>
        <v>v</v>
      </c>
      <c r="R55" s="61" t="str">
        <f>IF(VLOOKUP($A55,'[1]2. Child Protection'!$B$8:$BG$226,'[1]2. Child Protection'!AB$1,FALSE)=H55,"",VLOOKUP($A55,'[1]2. Child Protection'!$B$8:$BG$226,'[1]2. Child Protection'!AB$1,FALSE))</f>
        <v>UNSD Population and Vital Statistics Report, January 2021, latest update on 4 Jan 2022</v>
      </c>
      <c r="S55" s="61" t="s">
        <v>533</v>
      </c>
      <c r="T55" s="132">
        <v>44.328599038955971</v>
      </c>
      <c r="U55" s="61">
        <v>2019</v>
      </c>
      <c r="V55" s="61" t="s">
        <v>549</v>
      </c>
      <c r="X55" s="61" t="s">
        <v>562</v>
      </c>
      <c r="Y55" s="61" t="b">
        <f t="shared" si="1"/>
        <v>1</v>
      </c>
      <c r="Z55" s="132">
        <f t="shared" si="2"/>
        <v>44.328599038955971</v>
      </c>
      <c r="AA55" s="74">
        <f t="shared" si="3"/>
        <v>2019</v>
      </c>
      <c r="AB55" s="74" t="str">
        <f t="shared" si="4"/>
        <v>Y14T17</v>
      </c>
      <c r="AC55" s="74">
        <f t="shared" si="5"/>
        <v>0</v>
      </c>
      <c r="AD55" s="74" t="str">
        <f t="shared" si="6"/>
        <v>Eurostat</v>
      </c>
      <c r="AE55" s="61" t="b">
        <f t="shared" si="7"/>
        <v>1</v>
      </c>
      <c r="AF55" s="61" t="b">
        <f t="shared" si="8"/>
        <v>1</v>
      </c>
      <c r="AG55" s="61" t="b">
        <f t="shared" si="9"/>
        <v>1</v>
      </c>
      <c r="AH55" s="61" t="b">
        <f t="shared" si="10"/>
        <v>1</v>
      </c>
      <c r="AI55" s="61" t="s">
        <v>382</v>
      </c>
      <c r="AJ55" s="61">
        <v>411.2</v>
      </c>
      <c r="AK55" s="132">
        <f t="shared" si="0"/>
        <v>411.16138084198053</v>
      </c>
      <c r="AL55" s="132">
        <f t="shared" si="11"/>
        <v>-3.86191580194577E-2</v>
      </c>
    </row>
    <row r="56" spans="1:38" x14ac:dyDescent="0.3">
      <c r="A56" s="61" t="s">
        <v>92</v>
      </c>
      <c r="B56" s="61" t="s">
        <v>382</v>
      </c>
      <c r="C56" s="96">
        <v>411.16138084198053</v>
      </c>
      <c r="D56" s="61" t="s">
        <v>12</v>
      </c>
      <c r="E56" s="69">
        <v>2016</v>
      </c>
      <c r="F56" s="69" t="s">
        <v>564</v>
      </c>
      <c r="G56" s="70"/>
      <c r="H56" s="73" t="s">
        <v>597</v>
      </c>
      <c r="J56" s="61" t="e">
        <f>IF(VLOOKUP($A56,'[1]2. Child Protection'!$B$8:$BG$226,'[1]2. Child Protection'!T$1,FALSE)=C56,"",VLOOKUP($A56,'[1]2. Child Protection'!$B$8:$BG$226,'[1]2. Child Protection'!T$1,FALSE)-C56)</f>
        <v>#VALUE!</v>
      </c>
      <c r="K56" s="61" t="str">
        <f>IF(VLOOKUP($A56,'[1]2. Child Protection'!$B$8:$BG$226,'[1]2. Child Protection'!U$1,FALSE)=D56,"",VLOOKUP($A56,'[1]2. Child Protection'!$B$8:$BG$226,'[1]2. Child Protection'!U$1,FALSE))</f>
        <v/>
      </c>
      <c r="L56" s="74" t="e">
        <f>IF(VLOOKUP($A56,'[1]2. Child Protection'!$B$8:$BG$226,'[1]2. Child Protection'!V$1,FALSE)=#REF!,"",VLOOKUP($A56,'[1]2. Child Protection'!$B$8:$BG$226,'[1]2. Child Protection'!V$1,FALSE)-#REF!)</f>
        <v>#REF!</v>
      </c>
      <c r="M56" s="74" t="e">
        <f>IF(VLOOKUP($A56,'[1]2. Child Protection'!$B$8:$BG$226,'[1]2. Child Protection'!W$1,FALSE)=#REF!,"",VLOOKUP($A56,'[1]2. Child Protection'!$B$8:$BG$226,'[1]2. Child Protection'!W$1,FALSE))</f>
        <v>#REF!</v>
      </c>
      <c r="N56" s="74">
        <f>IF(VLOOKUP($A56,'[1]2. Child Protection'!$B$8:$BG$226,'[1]2. Child Protection'!X$1,FALSE)=E56,"",VLOOKUP($A56,'[1]2. Child Protection'!$B$8:$BG$226,'[1]2. Child Protection'!X$1,FALSE)-E56)</f>
        <v>-1916</v>
      </c>
      <c r="O56" s="74" t="e">
        <f>IF(VLOOKUP($A56,'[1]2. Child Protection'!$B$8:$BG$226,'[1]2. Child Protection'!Y$1,FALSE)=#REF!,"",VLOOKUP($A56,'[1]2. Child Protection'!$B$8:$BG$226,'[1]2. Child Protection'!Y$1,FALSE))</f>
        <v>#REF!</v>
      </c>
      <c r="P56" s="74" t="e">
        <f>IF(VLOOKUP($A56,'[1]2. Child Protection'!$B$8:$BG$226,'[1]2. Child Protection'!Z$1,FALSE)=F56,"",VLOOKUP($A56,'[1]2. Child Protection'!$B$8:$BG$226,'[1]2. Child Protection'!Z$1,FALSE)-F56)</f>
        <v>#VALUE!</v>
      </c>
      <c r="Q56" s="74" t="str">
        <f>IF(VLOOKUP($A56,'[1]2. Child Protection'!$B$8:$BG$226,'[1]2. Child Protection'!AA$1,FALSE)=G56,"",VLOOKUP($A56,'[1]2. Child Protection'!$B$8:$BG$226,'[1]2. Child Protection'!AA$1,FALSE))</f>
        <v>v</v>
      </c>
      <c r="R56" s="61" t="str">
        <f>IF(VLOOKUP($A56,'[1]2. Child Protection'!$B$8:$BG$226,'[1]2. Child Protection'!AB$1,FALSE)=H56,"",VLOOKUP($A56,'[1]2. Child Protection'!$B$8:$BG$226,'[1]2. Child Protection'!AB$1,FALSE))</f>
        <v>UNSD Population and Vital Statistics Report, January 2021, latest update on 4 Jan 2022</v>
      </c>
      <c r="S56" s="61" t="s">
        <v>382</v>
      </c>
      <c r="T56" s="132">
        <v>411.16138084198053</v>
      </c>
      <c r="U56" s="61">
        <v>2016</v>
      </c>
      <c r="V56" s="61" t="s">
        <v>564</v>
      </c>
      <c r="X56" s="61" t="s">
        <v>597</v>
      </c>
      <c r="Y56" s="61" t="b">
        <f t="shared" si="1"/>
        <v>1</v>
      </c>
      <c r="Z56" s="132">
        <f t="shared" si="2"/>
        <v>411.16138084198053</v>
      </c>
      <c r="AA56" s="74">
        <f t="shared" si="3"/>
        <v>2016</v>
      </c>
      <c r="AB56" s="74" t="str">
        <f t="shared" si="4"/>
        <v>Y15T17</v>
      </c>
      <c r="AC56" s="74">
        <f t="shared" si="5"/>
        <v>0</v>
      </c>
      <c r="AD56" s="74" t="str">
        <f t="shared" si="6"/>
        <v>TransMonEE</v>
      </c>
      <c r="AE56" s="61" t="b">
        <f t="shared" si="7"/>
        <v>1</v>
      </c>
      <c r="AF56" s="61" t="b">
        <f t="shared" si="8"/>
        <v>1</v>
      </c>
      <c r="AG56" s="61" t="b">
        <f t="shared" si="9"/>
        <v>1</v>
      </c>
      <c r="AH56" s="61" t="b">
        <f t="shared" si="10"/>
        <v>1</v>
      </c>
      <c r="AI56" s="61" t="s">
        <v>384</v>
      </c>
      <c r="AJ56" s="61">
        <v>95.5</v>
      </c>
      <c r="AK56" s="132">
        <f t="shared" si="0"/>
        <v>95.529992437208932</v>
      </c>
      <c r="AL56" s="132">
        <f t="shared" si="11"/>
        <v>2.9992437208932188E-2</v>
      </c>
    </row>
    <row r="57" spans="1:38" x14ac:dyDescent="0.3">
      <c r="A57" s="61" t="s">
        <v>121</v>
      </c>
      <c r="B57" s="61" t="s">
        <v>402</v>
      </c>
      <c r="C57" s="96">
        <v>15.648658021840452</v>
      </c>
      <c r="D57" s="61" t="s">
        <v>12</v>
      </c>
      <c r="E57" s="69">
        <v>2013</v>
      </c>
      <c r="F57" s="71" t="s">
        <v>549</v>
      </c>
      <c r="G57" s="72"/>
      <c r="H57" s="73" t="s">
        <v>609</v>
      </c>
      <c r="J57" s="61" t="e">
        <f>IF(VLOOKUP($A57,'[1]2. Child Protection'!$B$8:$BG$226,'[1]2. Child Protection'!T$1,FALSE)=C57,"",VLOOKUP($A57,'[1]2. Child Protection'!$B$8:$BG$226,'[1]2. Child Protection'!T$1,FALSE)-C57)</f>
        <v>#VALUE!</v>
      </c>
      <c r="K57" s="61" t="str">
        <f>IF(VLOOKUP($A57,'[1]2. Child Protection'!$B$8:$BG$226,'[1]2. Child Protection'!U$1,FALSE)=D57,"",VLOOKUP($A57,'[1]2. Child Protection'!$B$8:$BG$226,'[1]2. Child Protection'!U$1,FALSE))</f>
        <v/>
      </c>
      <c r="L57" s="74" t="e">
        <f>IF(VLOOKUP($A57,'[1]2. Child Protection'!$B$8:$BG$226,'[1]2. Child Protection'!V$1,FALSE)=#REF!,"",VLOOKUP($A57,'[1]2. Child Protection'!$B$8:$BG$226,'[1]2. Child Protection'!V$1,FALSE)-#REF!)</f>
        <v>#REF!</v>
      </c>
      <c r="M57" s="74" t="e">
        <f>IF(VLOOKUP($A57,'[1]2. Child Protection'!$B$8:$BG$226,'[1]2. Child Protection'!W$1,FALSE)=#REF!,"",VLOOKUP($A57,'[1]2. Child Protection'!$B$8:$BG$226,'[1]2. Child Protection'!W$1,FALSE))</f>
        <v>#REF!</v>
      </c>
      <c r="N57" s="74">
        <f>IF(VLOOKUP($A57,'[1]2. Child Protection'!$B$8:$BG$226,'[1]2. Child Protection'!X$1,FALSE)=E57,"",VLOOKUP($A57,'[1]2. Child Protection'!$B$8:$BG$226,'[1]2. Child Protection'!X$1,FALSE)-E57)</f>
        <v>-1913</v>
      </c>
      <c r="O57" s="74" t="e">
        <f>IF(VLOOKUP($A57,'[1]2. Child Protection'!$B$8:$BG$226,'[1]2. Child Protection'!Y$1,FALSE)=#REF!,"",VLOOKUP($A57,'[1]2. Child Protection'!$B$8:$BG$226,'[1]2. Child Protection'!Y$1,FALSE))</f>
        <v>#REF!</v>
      </c>
      <c r="P57" s="74" t="e">
        <f>IF(VLOOKUP($A57,'[1]2. Child Protection'!$B$8:$BG$226,'[1]2. Child Protection'!Z$1,FALSE)=F57,"",VLOOKUP($A57,'[1]2. Child Protection'!$B$8:$BG$226,'[1]2. Child Protection'!Z$1,FALSE)-F57)</f>
        <v>#VALUE!</v>
      </c>
      <c r="Q57" s="74" t="str">
        <f>IF(VLOOKUP($A57,'[1]2. Child Protection'!$B$8:$BG$226,'[1]2. Child Protection'!AA$1,FALSE)=G57,"",VLOOKUP($A57,'[1]2. Child Protection'!$B$8:$BG$226,'[1]2. Child Protection'!AA$1,FALSE))</f>
        <v>v</v>
      </c>
      <c r="R57" s="61" t="str">
        <f>IF(VLOOKUP($A57,'[1]2. Child Protection'!$B$8:$BG$226,'[1]2. Child Protection'!AB$1,FALSE)=H57,"",VLOOKUP($A57,'[1]2. Child Protection'!$B$8:$BG$226,'[1]2. Child Protection'!AB$1,FALSE))</f>
        <v>Federal Statistical Office</v>
      </c>
      <c r="S57" s="61" t="s">
        <v>384</v>
      </c>
      <c r="T57" s="132">
        <v>95.529992437208932</v>
      </c>
      <c r="U57" s="61">
        <v>2020</v>
      </c>
      <c r="V57" s="61" t="s">
        <v>564</v>
      </c>
      <c r="X57" s="61" t="s">
        <v>598</v>
      </c>
      <c r="Y57" s="61" t="b">
        <f t="shared" si="1"/>
        <v>1</v>
      </c>
      <c r="Z57" s="132">
        <f t="shared" si="2"/>
        <v>95.529992437208932</v>
      </c>
      <c r="AA57" s="74">
        <f t="shared" si="3"/>
        <v>2020</v>
      </c>
      <c r="AB57" s="74" t="str">
        <f t="shared" si="4"/>
        <v>Y15T17</v>
      </c>
      <c r="AC57" s="74">
        <f t="shared" si="5"/>
        <v>0</v>
      </c>
      <c r="AD57" s="74" t="str">
        <f t="shared" si="6"/>
        <v>Statistics Denmark</v>
      </c>
      <c r="AE57" s="61" t="b">
        <f t="shared" si="7"/>
        <v>1</v>
      </c>
      <c r="AF57" s="61" t="b">
        <f t="shared" si="8"/>
        <v>1</v>
      </c>
      <c r="AG57" s="61" t="b">
        <f t="shared" si="9"/>
        <v>1</v>
      </c>
      <c r="AH57" s="61" t="b">
        <f t="shared" si="10"/>
        <v>1</v>
      </c>
      <c r="AI57" s="61" t="s">
        <v>386</v>
      </c>
      <c r="AJ57" s="61">
        <v>0</v>
      </c>
      <c r="AK57" s="132">
        <f t="shared" si="0"/>
        <v>0</v>
      </c>
      <c r="AL57" s="132">
        <f t="shared" si="11"/>
        <v>0</v>
      </c>
    </row>
    <row r="58" spans="1:38" x14ac:dyDescent="0.3">
      <c r="A58" s="61" t="s">
        <v>98</v>
      </c>
      <c r="B58" s="61" t="s">
        <v>385</v>
      </c>
      <c r="C58" s="74" t="s">
        <v>12</v>
      </c>
      <c r="D58" s="61" t="s">
        <v>12</v>
      </c>
      <c r="E58" s="69" t="s">
        <v>12</v>
      </c>
      <c r="F58" s="71" t="s">
        <v>12</v>
      </c>
      <c r="G58" s="72" t="s">
        <v>12</v>
      </c>
      <c r="H58" s="73" t="s">
        <v>12</v>
      </c>
      <c r="J58" s="61" t="e">
        <f>IF(VLOOKUP($A58,'[1]2. Child Protection'!$B$8:$BG$226,'[1]2. Child Protection'!T$1,FALSE)=C58,"",VLOOKUP($A58,'[1]2. Child Protection'!$B$8:$BG$226,'[1]2. Child Protection'!T$1,FALSE)-C58)</f>
        <v>#VALUE!</v>
      </c>
      <c r="K58" s="61" t="str">
        <f>IF(VLOOKUP($A58,'[1]2. Child Protection'!$B$8:$BG$226,'[1]2. Child Protection'!U$1,FALSE)=D58,"",VLOOKUP($A58,'[1]2. Child Protection'!$B$8:$BG$226,'[1]2. Child Protection'!U$1,FALSE))</f>
        <v>x</v>
      </c>
      <c r="L58" s="74" t="e">
        <f>IF(VLOOKUP($A58,'[1]2. Child Protection'!$B$8:$BG$226,'[1]2. Child Protection'!V$1,FALSE)=#REF!,"",VLOOKUP($A58,'[1]2. Child Protection'!$B$8:$BG$226,'[1]2. Child Protection'!V$1,FALSE)-#REF!)</f>
        <v>#REF!</v>
      </c>
      <c r="M58" s="74" t="e">
        <f>IF(VLOOKUP($A58,'[1]2. Child Protection'!$B$8:$BG$226,'[1]2. Child Protection'!W$1,FALSE)=#REF!,"",VLOOKUP($A58,'[1]2. Child Protection'!$B$8:$BG$226,'[1]2. Child Protection'!W$1,FALSE))</f>
        <v>#REF!</v>
      </c>
      <c r="N58" s="74" t="e">
        <f>IF(VLOOKUP($A58,'[1]2. Child Protection'!$B$8:$BG$226,'[1]2. Child Protection'!X$1,FALSE)=E58,"",VLOOKUP($A58,'[1]2. Child Protection'!$B$8:$BG$226,'[1]2. Child Protection'!X$1,FALSE)-E58)</f>
        <v>#VALUE!</v>
      </c>
      <c r="O58" s="74" t="e">
        <f>IF(VLOOKUP($A58,'[1]2. Child Protection'!$B$8:$BG$226,'[1]2. Child Protection'!Y$1,FALSE)=#REF!,"",VLOOKUP($A58,'[1]2. Child Protection'!$B$8:$BG$226,'[1]2. Child Protection'!Y$1,FALSE))</f>
        <v>#REF!</v>
      </c>
      <c r="P58" s="74" t="e">
        <f>IF(VLOOKUP($A58,'[1]2. Child Protection'!$B$8:$BG$226,'[1]2. Child Protection'!Z$1,FALSE)=F58,"",VLOOKUP($A58,'[1]2. Child Protection'!$B$8:$BG$226,'[1]2. Child Protection'!Z$1,FALSE)-F58)</f>
        <v>#VALUE!</v>
      </c>
      <c r="Q58" s="74" t="str">
        <f>IF(VLOOKUP($A58,'[1]2. Child Protection'!$B$8:$BG$226,'[1]2. Child Protection'!AA$1,FALSE)=G58,"",VLOOKUP($A58,'[1]2. Child Protection'!$B$8:$BG$226,'[1]2. Child Protection'!AA$1,FALSE))</f>
        <v>x</v>
      </c>
      <c r="R58" s="61" t="str">
        <f>IF(VLOOKUP($A58,'[1]2. Child Protection'!$B$8:$BG$226,'[1]2. Child Protection'!AB$1,FALSE)=H58,"",VLOOKUP($A58,'[1]2. Child Protection'!$B$8:$BG$226,'[1]2. Child Protection'!AB$1,FALSE))</f>
        <v>MICS 2006</v>
      </c>
      <c r="S58" s="61" t="s">
        <v>386</v>
      </c>
      <c r="T58" s="132">
        <v>0</v>
      </c>
      <c r="U58" s="61">
        <v>2021</v>
      </c>
      <c r="V58" s="61" t="s">
        <v>553</v>
      </c>
      <c r="X58" s="61" t="s">
        <v>599</v>
      </c>
      <c r="Y58" s="61" t="b">
        <f t="shared" si="1"/>
        <v>1</v>
      </c>
      <c r="Z58" s="132">
        <f t="shared" si="2"/>
        <v>0</v>
      </c>
      <c r="AA58" s="74">
        <f t="shared" si="3"/>
        <v>2021</v>
      </c>
      <c r="AB58" s="74" t="str">
        <f t="shared" si="4"/>
        <v>Y12T17</v>
      </c>
      <c r="AC58" s="74">
        <f t="shared" si="5"/>
        <v>0</v>
      </c>
      <c r="AD58" s="74" t="str">
        <f t="shared" si="6"/>
        <v>Ministry of Youth Development and Empowerment, Youth at Risk, Gender Affairs, Seniors Security and Dominicans with Disabilities</v>
      </c>
      <c r="AE58" s="61" t="b">
        <f t="shared" si="7"/>
        <v>1</v>
      </c>
      <c r="AF58" s="61" t="b">
        <f t="shared" si="8"/>
        <v>1</v>
      </c>
      <c r="AG58" s="61" t="b">
        <f t="shared" si="9"/>
        <v>1</v>
      </c>
      <c r="AH58" s="61" t="b">
        <f t="shared" si="10"/>
        <v>1</v>
      </c>
      <c r="AI58" s="61" t="s">
        <v>387</v>
      </c>
      <c r="AJ58" s="61">
        <v>58.9</v>
      </c>
      <c r="AK58" s="132">
        <f t="shared" si="0"/>
        <v>58.909338631377658</v>
      </c>
      <c r="AL58" s="132">
        <f t="shared" si="11"/>
        <v>9.3386313776591123E-3</v>
      </c>
    </row>
    <row r="59" spans="1:38" x14ac:dyDescent="0.3">
      <c r="A59" s="61" t="s">
        <v>109</v>
      </c>
      <c r="B59" s="61" t="s">
        <v>386</v>
      </c>
      <c r="C59" s="96">
        <v>0</v>
      </c>
      <c r="D59" s="61" t="s">
        <v>12</v>
      </c>
      <c r="E59" s="69">
        <v>2021</v>
      </c>
      <c r="F59" s="71" t="s">
        <v>553</v>
      </c>
      <c r="G59" s="72"/>
      <c r="H59" s="73" t="s">
        <v>599</v>
      </c>
      <c r="J59" s="61" t="e">
        <f>IF(VLOOKUP($A59,'[1]2. Child Protection'!$B$8:$BG$226,'[1]2. Child Protection'!T$1,FALSE)=C59,"",VLOOKUP($A59,'[1]2. Child Protection'!$B$8:$BG$226,'[1]2. Child Protection'!T$1,FALSE)-C59)</f>
        <v>#VALUE!</v>
      </c>
      <c r="K59" s="61" t="str">
        <f>IF(VLOOKUP($A59,'[1]2. Child Protection'!$B$8:$BG$226,'[1]2. Child Protection'!U$1,FALSE)=D59,"",VLOOKUP($A59,'[1]2. Child Protection'!$B$8:$BG$226,'[1]2. Child Protection'!U$1,FALSE))</f>
        <v/>
      </c>
      <c r="L59" s="74" t="e">
        <f>IF(VLOOKUP($A59,'[1]2. Child Protection'!$B$8:$BG$226,'[1]2. Child Protection'!V$1,FALSE)=#REF!,"",VLOOKUP($A59,'[1]2. Child Protection'!$B$8:$BG$226,'[1]2. Child Protection'!V$1,FALSE)-#REF!)</f>
        <v>#REF!</v>
      </c>
      <c r="M59" s="74" t="e">
        <f>IF(VLOOKUP($A59,'[1]2. Child Protection'!$B$8:$BG$226,'[1]2. Child Protection'!W$1,FALSE)=#REF!,"",VLOOKUP($A59,'[1]2. Child Protection'!$B$8:$BG$226,'[1]2. Child Protection'!W$1,FALSE))</f>
        <v>#REF!</v>
      </c>
      <c r="N59" s="74" t="e">
        <f>IF(VLOOKUP($A59,'[1]2. Child Protection'!$B$8:$BG$226,'[1]2. Child Protection'!X$1,FALSE)=E59,"",VLOOKUP($A59,'[1]2. Child Protection'!$B$8:$BG$226,'[1]2. Child Protection'!X$1,FALSE)-E59)</f>
        <v>#VALUE!</v>
      </c>
      <c r="O59" s="74" t="e">
        <f>IF(VLOOKUP($A59,'[1]2. Child Protection'!$B$8:$BG$226,'[1]2. Child Protection'!Y$1,FALSE)=#REF!,"",VLOOKUP($A59,'[1]2. Child Protection'!$B$8:$BG$226,'[1]2. Child Protection'!Y$1,FALSE))</f>
        <v>#REF!</v>
      </c>
      <c r="P59" s="74" t="e">
        <f>IF(VLOOKUP($A59,'[1]2. Child Protection'!$B$8:$BG$226,'[1]2. Child Protection'!Z$1,FALSE)=F59,"",VLOOKUP($A59,'[1]2. Child Protection'!$B$8:$BG$226,'[1]2. Child Protection'!Z$1,FALSE)-F59)</f>
        <v>#VALUE!</v>
      </c>
      <c r="Q59" s="74" t="str">
        <f>IF(VLOOKUP($A59,'[1]2. Child Protection'!$B$8:$BG$226,'[1]2. Child Protection'!AA$1,FALSE)=G59,"",VLOOKUP($A59,'[1]2. Child Protection'!$B$8:$BG$226,'[1]2. Child Protection'!AA$1,FALSE))</f>
        <v/>
      </c>
      <c r="R59" s="61">
        <f>IF(VLOOKUP($A59,'[1]2. Child Protection'!$B$8:$BG$226,'[1]2. Child Protection'!AB$1,FALSE)=H59,"",VLOOKUP($A59,'[1]2. Child Protection'!$B$8:$BG$226,'[1]2. Child Protection'!AB$1,FALSE))</f>
        <v>0</v>
      </c>
      <c r="S59" s="61" t="s">
        <v>387</v>
      </c>
      <c r="T59" s="132">
        <v>58.909338631377658</v>
      </c>
      <c r="U59" s="61">
        <v>2020</v>
      </c>
      <c r="V59" s="61" t="s">
        <v>551</v>
      </c>
      <c r="X59" s="61" t="s">
        <v>600</v>
      </c>
      <c r="Y59" s="61" t="b">
        <f t="shared" si="1"/>
        <v>1</v>
      </c>
      <c r="Z59" s="132">
        <f t="shared" si="2"/>
        <v>58.909338631377658</v>
      </c>
      <c r="AA59" s="74">
        <f t="shared" si="3"/>
        <v>2020</v>
      </c>
      <c r="AB59" s="74" t="str">
        <f t="shared" si="4"/>
        <v>Y13T17</v>
      </c>
      <c r="AC59" s="74">
        <f t="shared" si="5"/>
        <v>0</v>
      </c>
      <c r="AD59" s="74" t="str">
        <f t="shared" si="6"/>
        <v>Office of the Attorney General</v>
      </c>
      <c r="AE59" s="61" t="b">
        <f t="shared" si="7"/>
        <v>1</v>
      </c>
      <c r="AF59" s="61" t="b">
        <f t="shared" si="8"/>
        <v>1</v>
      </c>
      <c r="AG59" s="61" t="b">
        <f t="shared" si="9"/>
        <v>1</v>
      </c>
      <c r="AH59" s="61" t="b">
        <f t="shared" si="10"/>
        <v>1</v>
      </c>
      <c r="AI59" s="61" t="s">
        <v>388</v>
      </c>
      <c r="AJ59" s="61">
        <v>9</v>
      </c>
      <c r="AK59" s="132">
        <f t="shared" si="0"/>
        <v>8.9620062514829222</v>
      </c>
      <c r="AL59" s="132">
        <f t="shared" si="11"/>
        <v>-3.7993748517077819E-2</v>
      </c>
    </row>
    <row r="60" spans="1:38" x14ac:dyDescent="0.3">
      <c r="A60" s="61" t="s">
        <v>97</v>
      </c>
      <c r="B60" s="61" t="s">
        <v>384</v>
      </c>
      <c r="C60" s="96">
        <v>95.529992437208932</v>
      </c>
      <c r="D60" s="61" t="s">
        <v>12</v>
      </c>
      <c r="E60" s="69">
        <v>2020</v>
      </c>
      <c r="F60" s="69" t="s">
        <v>564</v>
      </c>
      <c r="G60" s="70"/>
      <c r="H60" s="73" t="s">
        <v>598</v>
      </c>
      <c r="J60" s="61" t="e">
        <f>IF(VLOOKUP($A60,'[1]2. Child Protection'!$B$8:$BG$226,'[1]2. Child Protection'!T$1,FALSE)=C60,"",VLOOKUP($A60,'[1]2. Child Protection'!$B$8:$BG$226,'[1]2. Child Protection'!T$1,FALSE)-C60)</f>
        <v>#VALUE!</v>
      </c>
      <c r="K60" s="61" t="str">
        <f>IF(VLOOKUP($A60,'[1]2. Child Protection'!$B$8:$BG$226,'[1]2. Child Protection'!U$1,FALSE)=D60,"",VLOOKUP($A60,'[1]2. Child Protection'!$B$8:$BG$226,'[1]2. Child Protection'!U$1,FALSE))</f>
        <v/>
      </c>
      <c r="L60" s="74" t="e">
        <f>IF(VLOOKUP($A60,'[1]2. Child Protection'!$B$8:$BG$226,'[1]2. Child Protection'!V$1,FALSE)=#REF!,"",VLOOKUP($A60,'[1]2. Child Protection'!$B$8:$BG$226,'[1]2. Child Protection'!V$1,FALSE)-#REF!)</f>
        <v>#REF!</v>
      </c>
      <c r="M60" s="74" t="e">
        <f>IF(VLOOKUP($A60,'[1]2. Child Protection'!$B$8:$BG$226,'[1]2. Child Protection'!W$1,FALSE)=#REF!,"",VLOOKUP($A60,'[1]2. Child Protection'!$B$8:$BG$226,'[1]2. Child Protection'!W$1,FALSE))</f>
        <v>#REF!</v>
      </c>
      <c r="N60" s="74">
        <f>IF(VLOOKUP($A60,'[1]2. Child Protection'!$B$8:$BG$226,'[1]2. Child Protection'!X$1,FALSE)=E60,"",VLOOKUP($A60,'[1]2. Child Protection'!$B$8:$BG$226,'[1]2. Child Protection'!X$1,FALSE)-E60)</f>
        <v>-1920</v>
      </c>
      <c r="O60" s="74" t="e">
        <f>IF(VLOOKUP($A60,'[1]2. Child Protection'!$B$8:$BG$226,'[1]2. Child Protection'!Y$1,FALSE)=#REF!,"",VLOOKUP($A60,'[1]2. Child Protection'!$B$8:$BG$226,'[1]2. Child Protection'!Y$1,FALSE))</f>
        <v>#REF!</v>
      </c>
      <c r="P60" s="74" t="e">
        <f>IF(VLOOKUP($A60,'[1]2. Child Protection'!$B$8:$BG$226,'[1]2. Child Protection'!Z$1,FALSE)=F60,"",VLOOKUP($A60,'[1]2. Child Protection'!$B$8:$BG$226,'[1]2. Child Protection'!Z$1,FALSE)-F60)</f>
        <v>#VALUE!</v>
      </c>
      <c r="Q60" s="74" t="str">
        <f>IF(VLOOKUP($A60,'[1]2. Child Protection'!$B$8:$BG$226,'[1]2. Child Protection'!AA$1,FALSE)=G60,"",VLOOKUP($A60,'[1]2. Child Protection'!$B$8:$BG$226,'[1]2. Child Protection'!AA$1,FALSE))</f>
        <v>y</v>
      </c>
      <c r="R60" s="61" t="str">
        <f>IF(VLOOKUP($A60,'[1]2. Child Protection'!$B$8:$BG$226,'[1]2. Child Protection'!AB$1,FALSE)=H60,"",VLOOKUP($A60,'[1]2. Child Protection'!$B$8:$BG$226,'[1]2. Child Protection'!AB$1,FALSE))</f>
        <v>Statistics Denmark 2019</v>
      </c>
      <c r="S60" s="61" t="s">
        <v>388</v>
      </c>
      <c r="T60" s="132">
        <v>8.9620062514829222</v>
      </c>
      <c r="U60" s="61">
        <v>2021</v>
      </c>
      <c r="V60" s="61" t="s">
        <v>551</v>
      </c>
      <c r="X60" s="61" t="s">
        <v>601</v>
      </c>
      <c r="Y60" s="61" t="b">
        <f t="shared" si="1"/>
        <v>1</v>
      </c>
      <c r="Z60" s="132">
        <f t="shared" si="2"/>
        <v>8.9620062514829222</v>
      </c>
      <c r="AA60" s="74">
        <f t="shared" si="3"/>
        <v>2021</v>
      </c>
      <c r="AB60" s="74" t="str">
        <f t="shared" si="4"/>
        <v>Y13T17</v>
      </c>
      <c r="AC60" s="74">
        <f t="shared" si="5"/>
        <v>0</v>
      </c>
      <c r="AD60" s="74" t="str">
        <f t="shared" si="6"/>
        <v>Servicio Nacionalde Attention Integral Para Personas Adultas Privadas de le Libertad y Adolescentes Infractores</v>
      </c>
      <c r="AE60" s="61" t="b">
        <f t="shared" si="7"/>
        <v>1</v>
      </c>
      <c r="AF60" s="61" t="b">
        <f t="shared" si="8"/>
        <v>1</v>
      </c>
      <c r="AG60" s="61" t="b">
        <f t="shared" si="9"/>
        <v>1</v>
      </c>
      <c r="AH60" s="61" t="b">
        <f t="shared" si="10"/>
        <v>1</v>
      </c>
      <c r="AI60" s="61" t="s">
        <v>390</v>
      </c>
      <c r="AJ60" s="61">
        <v>77</v>
      </c>
      <c r="AK60" s="132">
        <f t="shared" si="0"/>
        <v>77.037816106924083</v>
      </c>
      <c r="AL60" s="132">
        <f t="shared" si="11"/>
        <v>3.7816106924083215E-2</v>
      </c>
    </row>
    <row r="61" spans="1:38" x14ac:dyDescent="0.3">
      <c r="A61" s="61" t="s">
        <v>100</v>
      </c>
      <c r="B61" s="61" t="s">
        <v>387</v>
      </c>
      <c r="C61" s="74">
        <v>58.909338631377658</v>
      </c>
      <c r="D61" s="61" t="s">
        <v>12</v>
      </c>
      <c r="E61" s="69">
        <v>2020</v>
      </c>
      <c r="F61" s="71" t="s">
        <v>551</v>
      </c>
      <c r="G61" s="72"/>
      <c r="H61" s="73" t="s">
        <v>600</v>
      </c>
      <c r="J61" s="61">
        <f>IF(VLOOKUP($A61,'[1]2. Child Protection'!$B$8:$BG$226,'[1]2. Child Protection'!T$1,FALSE)=C61,"",VLOOKUP($A61,'[1]2. Child Protection'!$B$8:$BG$226,'[1]2. Child Protection'!T$1,FALSE)-C61)</f>
        <v>30.490661368622348</v>
      </c>
      <c r="K61" s="61" t="str">
        <f>IF(VLOOKUP($A61,'[1]2. Child Protection'!$B$8:$BG$226,'[1]2. Child Protection'!U$1,FALSE)=D61,"",VLOOKUP($A61,'[1]2. Child Protection'!$B$8:$BG$226,'[1]2. Child Protection'!U$1,FALSE))</f>
        <v/>
      </c>
      <c r="L61" s="74" t="e">
        <f>IF(VLOOKUP($A61,'[1]2. Child Protection'!$B$8:$BG$226,'[1]2. Child Protection'!V$1,FALSE)=#REF!,"",VLOOKUP($A61,'[1]2. Child Protection'!$B$8:$BG$226,'[1]2. Child Protection'!V$1,FALSE)-#REF!)</f>
        <v>#REF!</v>
      </c>
      <c r="M61" s="74" t="e">
        <f>IF(VLOOKUP($A61,'[1]2. Child Protection'!$B$8:$BG$226,'[1]2. Child Protection'!W$1,FALSE)=#REF!,"",VLOOKUP($A61,'[1]2. Child Protection'!$B$8:$BG$226,'[1]2. Child Protection'!W$1,FALSE))</f>
        <v>#REF!</v>
      </c>
      <c r="N61" s="74">
        <f>IF(VLOOKUP($A61,'[1]2. Child Protection'!$B$8:$BG$226,'[1]2. Child Protection'!X$1,FALSE)=E61,"",VLOOKUP($A61,'[1]2. Child Protection'!$B$8:$BG$226,'[1]2. Child Protection'!X$1,FALSE)-E61)</f>
        <v>-1928.3</v>
      </c>
      <c r="O61" s="74" t="e">
        <f>IF(VLOOKUP($A61,'[1]2. Child Protection'!$B$8:$BG$226,'[1]2. Child Protection'!Y$1,FALSE)=#REF!,"",VLOOKUP($A61,'[1]2. Child Protection'!$B$8:$BG$226,'[1]2. Child Protection'!Y$1,FALSE))</f>
        <v>#REF!</v>
      </c>
      <c r="P61" s="74" t="e">
        <f>IF(VLOOKUP($A61,'[1]2. Child Protection'!$B$8:$BG$226,'[1]2. Child Protection'!Z$1,FALSE)=F61,"",VLOOKUP($A61,'[1]2. Child Protection'!$B$8:$BG$226,'[1]2. Child Protection'!Z$1,FALSE)-F61)</f>
        <v>#VALUE!</v>
      </c>
      <c r="Q61" s="74" t="str">
        <f>IF(VLOOKUP($A61,'[1]2. Child Protection'!$B$8:$BG$226,'[1]2. Child Protection'!AA$1,FALSE)=G61,"",VLOOKUP($A61,'[1]2. Child Protection'!$B$8:$BG$226,'[1]2. Child Protection'!AA$1,FALSE))</f>
        <v/>
      </c>
      <c r="R61" s="61" t="str">
        <f>IF(VLOOKUP($A61,'[1]2. Child Protection'!$B$8:$BG$226,'[1]2. Child Protection'!AB$1,FALSE)=H61,"",VLOOKUP($A61,'[1]2. Child Protection'!$B$8:$BG$226,'[1]2. Child Protection'!AB$1,FALSE))</f>
        <v>MICS 2019</v>
      </c>
      <c r="S61" s="61" t="s">
        <v>390</v>
      </c>
      <c r="T61" s="132">
        <v>77.037816106924083</v>
      </c>
      <c r="U61" s="61">
        <v>2020</v>
      </c>
      <c r="V61" s="61" t="s">
        <v>546</v>
      </c>
      <c r="W61" s="61" t="s">
        <v>547</v>
      </c>
      <c r="X61" s="61" t="s">
        <v>602</v>
      </c>
      <c r="Y61" s="61" t="b">
        <f t="shared" si="1"/>
        <v>1</v>
      </c>
      <c r="Z61" s="132">
        <f t="shared" si="2"/>
        <v>77.037816106924083</v>
      </c>
      <c r="AA61" s="74">
        <f t="shared" si="3"/>
        <v>2020</v>
      </c>
      <c r="AB61" s="74" t="str">
        <f t="shared" si="4"/>
        <v>Y12T18</v>
      </c>
      <c r="AC61" s="74" t="str">
        <f t="shared" si="5"/>
        <v>Age is 12-18 years</v>
      </c>
      <c r="AD61" s="74" t="str">
        <f t="shared" si="6"/>
        <v>ISNA, Prontuario Estadístico, Diciembre 2020, p. 6</v>
      </c>
      <c r="AE61" s="61" t="b">
        <f t="shared" si="7"/>
        <v>1</v>
      </c>
      <c r="AF61" s="61" t="b">
        <f t="shared" si="8"/>
        <v>1</v>
      </c>
      <c r="AG61" s="61" t="b">
        <f t="shared" si="9"/>
        <v>1</v>
      </c>
      <c r="AH61" s="61" t="b">
        <f t="shared" si="10"/>
        <v>1</v>
      </c>
      <c r="AI61" s="61" t="s">
        <v>391</v>
      </c>
      <c r="AJ61" s="61">
        <v>14.3</v>
      </c>
      <c r="AK61" s="132">
        <f t="shared" si="0"/>
        <v>14.34583014537108</v>
      </c>
      <c r="AL61" s="132">
        <f t="shared" si="11"/>
        <v>4.5830145371079212E-2</v>
      </c>
    </row>
    <row r="62" spans="1:38" x14ac:dyDescent="0.3">
      <c r="A62" s="61" t="s">
        <v>16</v>
      </c>
      <c r="B62" s="61" t="s">
        <v>338</v>
      </c>
      <c r="C62" s="74">
        <v>18.379684600435056</v>
      </c>
      <c r="D62" s="61" t="s">
        <v>12</v>
      </c>
      <c r="E62" s="69">
        <v>2015</v>
      </c>
      <c r="F62" s="71" t="s">
        <v>551</v>
      </c>
      <c r="G62" s="72"/>
      <c r="H62" s="73" t="s">
        <v>552</v>
      </c>
      <c r="J62" s="61">
        <f>IF(VLOOKUP($A62,'[1]2. Child Protection'!$B$8:$BG$226,'[1]2. Child Protection'!T$1,FALSE)=C62,"",VLOOKUP($A62,'[1]2. Child Protection'!$B$8:$BG$226,'[1]2. Child Protection'!T$1,FALSE)-C62)</f>
        <v>81.02031539956495</v>
      </c>
      <c r="K62" s="61" t="str">
        <f>IF(VLOOKUP($A62,'[1]2. Child Protection'!$B$8:$BG$226,'[1]2. Child Protection'!U$1,FALSE)=D62,"",VLOOKUP($A62,'[1]2. Child Protection'!$B$8:$BG$226,'[1]2. Child Protection'!U$1,FALSE))</f>
        <v/>
      </c>
      <c r="L62" s="74" t="e">
        <f>IF(VLOOKUP($A62,'[1]2. Child Protection'!$B$8:$BG$226,'[1]2. Child Protection'!V$1,FALSE)=#REF!,"",VLOOKUP($A62,'[1]2. Child Protection'!$B$8:$BG$226,'[1]2. Child Protection'!V$1,FALSE)-#REF!)</f>
        <v>#REF!</v>
      </c>
      <c r="M62" s="74" t="e">
        <f>IF(VLOOKUP($A62,'[1]2. Child Protection'!$B$8:$BG$226,'[1]2. Child Protection'!W$1,FALSE)=#REF!,"",VLOOKUP($A62,'[1]2. Child Protection'!$B$8:$BG$226,'[1]2. Child Protection'!W$1,FALSE))</f>
        <v>#REF!</v>
      </c>
      <c r="N62" s="74">
        <f>IF(VLOOKUP($A62,'[1]2. Child Protection'!$B$8:$BG$226,'[1]2. Child Protection'!X$1,FALSE)=E62,"",VLOOKUP($A62,'[1]2. Child Protection'!$B$8:$BG$226,'[1]2. Child Protection'!X$1,FALSE)-E62)</f>
        <v>-1915.3</v>
      </c>
      <c r="O62" s="74" t="e">
        <f>IF(VLOOKUP($A62,'[1]2. Child Protection'!$B$8:$BG$226,'[1]2. Child Protection'!Y$1,FALSE)=#REF!,"",VLOOKUP($A62,'[1]2. Child Protection'!$B$8:$BG$226,'[1]2. Child Protection'!Y$1,FALSE))</f>
        <v>#REF!</v>
      </c>
      <c r="P62" s="74" t="e">
        <f>IF(VLOOKUP($A62,'[1]2. Child Protection'!$B$8:$BG$226,'[1]2. Child Protection'!Z$1,FALSE)=F62,"",VLOOKUP($A62,'[1]2. Child Protection'!$B$8:$BG$226,'[1]2. Child Protection'!Z$1,FALSE)-F62)</f>
        <v>#VALUE!</v>
      </c>
      <c r="Q62" s="74" t="str">
        <f>IF(VLOOKUP($A62,'[1]2. Child Protection'!$B$8:$BG$226,'[1]2. Child Protection'!AA$1,FALSE)=G62,"",VLOOKUP($A62,'[1]2. Child Protection'!$B$8:$BG$226,'[1]2. Child Protection'!AA$1,FALSE))</f>
        <v/>
      </c>
      <c r="R62" s="61" t="str">
        <f>IF(VLOOKUP($A62,'[1]2. Child Protection'!$B$8:$BG$226,'[1]2. Child Protection'!AB$1,FALSE)=H62,"",VLOOKUP($A62,'[1]2. Child Protection'!$B$8:$BG$226,'[1]2. Child Protection'!AB$1,FALSE))</f>
        <v>MICS 2018-19</v>
      </c>
      <c r="S62" s="61" t="s">
        <v>391</v>
      </c>
      <c r="T62" s="132">
        <v>14.34583014537108</v>
      </c>
      <c r="U62" s="61">
        <v>2018</v>
      </c>
      <c r="V62" s="61" t="s">
        <v>553</v>
      </c>
      <c r="X62" s="61" t="s">
        <v>603</v>
      </c>
      <c r="Y62" s="61" t="b">
        <f t="shared" si="1"/>
        <v>1</v>
      </c>
      <c r="Z62" s="132">
        <f t="shared" si="2"/>
        <v>14.34583014537108</v>
      </c>
      <c r="AA62" s="74">
        <f t="shared" si="3"/>
        <v>2018</v>
      </c>
      <c r="AB62" s="74" t="str">
        <f t="shared" si="4"/>
        <v>Y12T17</v>
      </c>
      <c r="AC62" s="74">
        <f t="shared" si="5"/>
        <v>0</v>
      </c>
      <c r="AD62" s="74" t="str">
        <f t="shared" si="6"/>
        <v>Republica de Guinea Ecuatorial Ministerio de Asuntos Sociales e Igualdad de Genero</v>
      </c>
      <c r="AE62" s="61" t="b">
        <f t="shared" si="7"/>
        <v>1</v>
      </c>
      <c r="AF62" s="61" t="b">
        <f t="shared" si="8"/>
        <v>1</v>
      </c>
      <c r="AG62" s="61" t="b">
        <f t="shared" si="9"/>
        <v>1</v>
      </c>
      <c r="AH62" s="61" t="b">
        <f t="shared" si="10"/>
        <v>1</v>
      </c>
      <c r="AI62" s="61" t="s">
        <v>393</v>
      </c>
      <c r="AJ62" s="61">
        <v>28.3</v>
      </c>
      <c r="AK62" s="132">
        <f t="shared" si="0"/>
        <v>28.349262919164101</v>
      </c>
      <c r="AL62" s="132">
        <f t="shared" si="11"/>
        <v>4.9262919164100083E-2</v>
      </c>
    </row>
    <row r="63" spans="1:38" x14ac:dyDescent="0.3">
      <c r="A63" s="61" t="s">
        <v>101</v>
      </c>
      <c r="B63" s="61" t="s">
        <v>388</v>
      </c>
      <c r="C63" s="96">
        <v>8.9620062514829222</v>
      </c>
      <c r="D63" s="61" t="s">
        <v>12</v>
      </c>
      <c r="E63" s="69">
        <v>2021</v>
      </c>
      <c r="F63" s="71" t="s">
        <v>551</v>
      </c>
      <c r="G63" s="72"/>
      <c r="H63" s="61" t="s">
        <v>601</v>
      </c>
      <c r="J63" s="61" t="e">
        <f>IF(VLOOKUP($A63,'[1]2. Child Protection'!$B$8:$BG$226,'[1]2. Child Protection'!T$1,FALSE)=C63,"",VLOOKUP($A63,'[1]2. Child Protection'!$B$8:$BG$226,'[1]2. Child Protection'!T$1,FALSE)-C63)</f>
        <v>#VALUE!</v>
      </c>
      <c r="K63" s="61" t="str">
        <f>IF(VLOOKUP($A63,'[1]2. Child Protection'!$B$8:$BG$226,'[1]2. Child Protection'!U$1,FALSE)=D63,"",VLOOKUP($A63,'[1]2. Child Protection'!$B$8:$BG$226,'[1]2. Child Protection'!U$1,FALSE))</f>
        <v/>
      </c>
      <c r="L63" s="74" t="e">
        <f>IF(VLOOKUP($A63,'[1]2. Child Protection'!$B$8:$BG$226,'[1]2. Child Protection'!V$1,FALSE)=#REF!,"",VLOOKUP($A63,'[1]2. Child Protection'!$B$8:$BG$226,'[1]2. Child Protection'!V$1,FALSE)-#REF!)</f>
        <v>#REF!</v>
      </c>
      <c r="M63" s="74" t="e">
        <f>IF(VLOOKUP($A63,'[1]2. Child Protection'!$B$8:$BG$226,'[1]2. Child Protection'!W$1,FALSE)=#REF!,"",VLOOKUP($A63,'[1]2. Child Protection'!$B$8:$BG$226,'[1]2. Child Protection'!W$1,FALSE))</f>
        <v>#REF!</v>
      </c>
      <c r="N63" s="74" t="e">
        <f>IF(VLOOKUP($A63,'[1]2. Child Protection'!$B$8:$BG$226,'[1]2. Child Protection'!X$1,FALSE)=E63,"",VLOOKUP($A63,'[1]2. Child Protection'!$B$8:$BG$226,'[1]2. Child Protection'!X$1,FALSE)-E63)</f>
        <v>#VALUE!</v>
      </c>
      <c r="O63" s="74" t="e">
        <f>IF(VLOOKUP($A63,'[1]2. Child Protection'!$B$8:$BG$226,'[1]2. Child Protection'!Y$1,FALSE)=#REF!,"",VLOOKUP($A63,'[1]2. Child Protection'!$B$8:$BG$226,'[1]2. Child Protection'!Y$1,FALSE))</f>
        <v>#REF!</v>
      </c>
      <c r="P63" s="74" t="e">
        <f>IF(VLOOKUP($A63,'[1]2. Child Protection'!$B$8:$BG$226,'[1]2. Child Protection'!Z$1,FALSE)=F63,"",VLOOKUP($A63,'[1]2. Child Protection'!$B$8:$BG$226,'[1]2. Child Protection'!Z$1,FALSE)-F63)</f>
        <v>#VALUE!</v>
      </c>
      <c r="Q63" s="74" t="str">
        <f>IF(VLOOKUP($A63,'[1]2. Child Protection'!$B$8:$BG$226,'[1]2. Child Protection'!AA$1,FALSE)=G63,"",VLOOKUP($A63,'[1]2. Child Protection'!$B$8:$BG$226,'[1]2. Child Protection'!AA$1,FALSE))</f>
        <v/>
      </c>
      <c r="R63" s="61" t="str">
        <f>IF(VLOOKUP($A63,'[1]2. Child Protection'!$B$8:$BG$226,'[1]2. Child Protection'!AB$1,FALSE)=H63,"",VLOOKUP($A63,'[1]2. Child Protection'!$B$8:$BG$226,'[1]2. Child Protection'!AB$1,FALSE))</f>
        <v>Registro Civil 2020</v>
      </c>
      <c r="S63" s="61" t="s">
        <v>393</v>
      </c>
      <c r="T63" s="132">
        <v>28.349262919164101</v>
      </c>
      <c r="U63" s="61">
        <v>2018</v>
      </c>
      <c r="V63" s="61" t="s">
        <v>549</v>
      </c>
      <c r="X63" s="61" t="s">
        <v>552</v>
      </c>
      <c r="Y63" s="61" t="b">
        <f t="shared" si="1"/>
        <v>1</v>
      </c>
      <c r="Z63" s="132">
        <f t="shared" si="2"/>
        <v>28.349262919164101</v>
      </c>
      <c r="AA63" s="74">
        <f t="shared" si="3"/>
        <v>2018</v>
      </c>
      <c r="AB63" s="74" t="str">
        <f t="shared" si="4"/>
        <v>Y14T17</v>
      </c>
      <c r="AC63" s="74">
        <f t="shared" si="5"/>
        <v>0</v>
      </c>
      <c r="AD63" s="74" t="str">
        <f t="shared" si="6"/>
        <v>UNODC</v>
      </c>
      <c r="AE63" s="61" t="b">
        <f t="shared" si="7"/>
        <v>1</v>
      </c>
      <c r="AF63" s="61" t="b">
        <f t="shared" si="8"/>
        <v>1</v>
      </c>
      <c r="AG63" s="61" t="b">
        <f t="shared" si="9"/>
        <v>1</v>
      </c>
      <c r="AH63" s="61" t="b">
        <f t="shared" si="10"/>
        <v>1</v>
      </c>
      <c r="AI63" s="61" t="s">
        <v>394</v>
      </c>
      <c r="AJ63" s="61">
        <v>188.4</v>
      </c>
      <c r="AK63" s="132">
        <f t="shared" si="0"/>
        <v>188.36945869235959</v>
      </c>
      <c r="AL63" s="132">
        <f t="shared" si="11"/>
        <v>-3.0541307640419291E-2</v>
      </c>
    </row>
    <row r="64" spans="1:38" x14ac:dyDescent="0.3">
      <c r="A64" s="61" t="s">
        <v>103</v>
      </c>
      <c r="B64" s="61" t="s">
        <v>389</v>
      </c>
      <c r="C64" s="74" t="s">
        <v>12</v>
      </c>
      <c r="D64" s="61" t="s">
        <v>12</v>
      </c>
      <c r="E64" s="69" t="s">
        <v>12</v>
      </c>
      <c r="F64" s="71" t="s">
        <v>12</v>
      </c>
      <c r="G64" s="72" t="s">
        <v>12</v>
      </c>
      <c r="H64" s="73" t="s">
        <v>12</v>
      </c>
      <c r="J64" s="61" t="e">
        <f>IF(VLOOKUP($A64,'[1]2. Child Protection'!$B$8:$BG$226,'[1]2. Child Protection'!T$1,FALSE)=C64,"",VLOOKUP($A64,'[1]2. Child Protection'!$B$8:$BG$226,'[1]2. Child Protection'!T$1,FALSE)-C64)</f>
        <v>#VALUE!</v>
      </c>
      <c r="K64" s="61" t="str">
        <f>IF(VLOOKUP($A64,'[1]2. Child Protection'!$B$8:$BG$226,'[1]2. Child Protection'!U$1,FALSE)=D64,"",VLOOKUP($A64,'[1]2. Child Protection'!$B$8:$BG$226,'[1]2. Child Protection'!U$1,FALSE))</f>
        <v/>
      </c>
      <c r="L64" s="74" t="e">
        <f>IF(VLOOKUP($A64,'[1]2. Child Protection'!$B$8:$BG$226,'[1]2. Child Protection'!V$1,FALSE)=#REF!,"",VLOOKUP($A64,'[1]2. Child Protection'!$B$8:$BG$226,'[1]2. Child Protection'!V$1,FALSE)-#REF!)</f>
        <v>#REF!</v>
      </c>
      <c r="M64" s="74" t="e">
        <f>IF(VLOOKUP($A64,'[1]2. Child Protection'!$B$8:$BG$226,'[1]2. Child Protection'!W$1,FALSE)=#REF!,"",VLOOKUP($A64,'[1]2. Child Protection'!$B$8:$BG$226,'[1]2. Child Protection'!W$1,FALSE))</f>
        <v>#REF!</v>
      </c>
      <c r="N64" s="74" t="e">
        <f>IF(VLOOKUP($A64,'[1]2. Child Protection'!$B$8:$BG$226,'[1]2. Child Protection'!X$1,FALSE)=E64,"",VLOOKUP($A64,'[1]2. Child Protection'!$B$8:$BG$226,'[1]2. Child Protection'!X$1,FALSE)-E64)</f>
        <v>#VALUE!</v>
      </c>
      <c r="O64" s="74" t="e">
        <f>IF(VLOOKUP($A64,'[1]2. Child Protection'!$B$8:$BG$226,'[1]2. Child Protection'!Y$1,FALSE)=#REF!,"",VLOOKUP($A64,'[1]2. Child Protection'!$B$8:$BG$226,'[1]2. Child Protection'!Y$1,FALSE))</f>
        <v>#REF!</v>
      </c>
      <c r="P64" s="74" t="e">
        <f>IF(VLOOKUP($A64,'[1]2. Child Protection'!$B$8:$BG$226,'[1]2. Child Protection'!Z$1,FALSE)=F64,"",VLOOKUP($A64,'[1]2. Child Protection'!$B$8:$BG$226,'[1]2. Child Protection'!Z$1,FALSE)-F64)</f>
        <v>#VALUE!</v>
      </c>
      <c r="Q64" s="74" t="str">
        <f>IF(VLOOKUP($A64,'[1]2. Child Protection'!$B$8:$BG$226,'[1]2. Child Protection'!AA$1,FALSE)=G64,"",VLOOKUP($A64,'[1]2. Child Protection'!$B$8:$BG$226,'[1]2. Child Protection'!AA$1,FALSE))</f>
        <v/>
      </c>
      <c r="R64" s="61" t="str">
        <f>IF(VLOOKUP($A64,'[1]2. Child Protection'!$B$8:$BG$226,'[1]2. Child Protection'!AB$1,FALSE)=H64,"",VLOOKUP($A64,'[1]2. Child Protection'!$B$8:$BG$226,'[1]2. Child Protection'!AB$1,FALSE))</f>
        <v>DHS 2014</v>
      </c>
      <c r="S64" s="61" t="s">
        <v>394</v>
      </c>
      <c r="T64" s="132">
        <v>188.36945869235959</v>
      </c>
      <c r="U64" s="61">
        <v>2020</v>
      </c>
      <c r="V64" s="61" t="s">
        <v>604</v>
      </c>
      <c r="X64" s="61" t="s">
        <v>605</v>
      </c>
      <c r="Y64" s="61" t="b">
        <f t="shared" si="1"/>
        <v>1</v>
      </c>
      <c r="Z64" s="132">
        <f t="shared" si="2"/>
        <v>188.36945869235959</v>
      </c>
      <c r="AA64" s="74">
        <f t="shared" si="3"/>
        <v>2020</v>
      </c>
      <c r="AB64" s="74" t="str">
        <f t="shared" si="4"/>
        <v>Y7T17</v>
      </c>
      <c r="AC64" s="74">
        <f t="shared" si="5"/>
        <v>0</v>
      </c>
      <c r="AD64" s="74" t="str">
        <f t="shared" si="6"/>
        <v>His Majesty’s Correctional Services</v>
      </c>
      <c r="AE64" s="61" t="b">
        <f t="shared" si="7"/>
        <v>1</v>
      </c>
      <c r="AF64" s="61" t="b">
        <f t="shared" si="8"/>
        <v>1</v>
      </c>
      <c r="AG64" s="61" t="b">
        <f t="shared" si="9"/>
        <v>1</v>
      </c>
      <c r="AH64" s="61" t="b">
        <f t="shared" si="10"/>
        <v>1</v>
      </c>
      <c r="AI64" s="61" t="s">
        <v>397</v>
      </c>
      <c r="AJ64" s="61">
        <v>41.4</v>
      </c>
      <c r="AK64" s="132">
        <f t="shared" si="0"/>
        <v>41.414210179953258</v>
      </c>
      <c r="AL64" s="132">
        <f t="shared" si="11"/>
        <v>1.4210179953259683E-2</v>
      </c>
    </row>
    <row r="65" spans="1:38" x14ac:dyDescent="0.3">
      <c r="A65" s="61" t="s">
        <v>118</v>
      </c>
      <c r="B65" s="61" t="s">
        <v>392</v>
      </c>
      <c r="C65" s="96" t="s">
        <v>12</v>
      </c>
      <c r="D65" s="61" t="s">
        <v>12</v>
      </c>
      <c r="E65" s="69" t="s">
        <v>12</v>
      </c>
      <c r="F65" s="71" t="s">
        <v>12</v>
      </c>
      <c r="G65" s="72" t="s">
        <v>12</v>
      </c>
      <c r="H65" s="73" t="s">
        <v>12</v>
      </c>
      <c r="J65" s="61" t="e">
        <f>IF(VLOOKUP($A65,'[1]2. Child Protection'!$B$8:$BG$226,'[1]2. Child Protection'!T$1,FALSE)=C65,"",VLOOKUP($A65,'[1]2. Child Protection'!$B$8:$BG$226,'[1]2. Child Protection'!T$1,FALSE)-C65)</f>
        <v>#VALUE!</v>
      </c>
      <c r="K65" s="61" t="str">
        <f>IF(VLOOKUP($A65,'[1]2. Child Protection'!$B$8:$BG$226,'[1]2. Child Protection'!U$1,FALSE)=D65,"",VLOOKUP($A65,'[1]2. Child Protection'!$B$8:$BG$226,'[1]2. Child Protection'!U$1,FALSE))</f>
        <v/>
      </c>
      <c r="L65" s="74" t="e">
        <f>IF(VLOOKUP($A65,'[1]2. Child Protection'!$B$8:$BG$226,'[1]2. Child Protection'!V$1,FALSE)=#REF!,"",VLOOKUP($A65,'[1]2. Child Protection'!$B$8:$BG$226,'[1]2. Child Protection'!V$1,FALSE)-#REF!)</f>
        <v>#REF!</v>
      </c>
      <c r="M65" s="74" t="e">
        <f>IF(VLOOKUP($A65,'[1]2. Child Protection'!$B$8:$BG$226,'[1]2. Child Protection'!W$1,FALSE)=#REF!,"",VLOOKUP($A65,'[1]2. Child Protection'!$B$8:$BG$226,'[1]2. Child Protection'!W$1,FALSE))</f>
        <v>#REF!</v>
      </c>
      <c r="N65" s="74" t="e">
        <f>IF(VLOOKUP($A65,'[1]2. Child Protection'!$B$8:$BG$226,'[1]2. Child Protection'!X$1,FALSE)=E65,"",VLOOKUP($A65,'[1]2. Child Protection'!$B$8:$BG$226,'[1]2. Child Protection'!X$1,FALSE)-E65)</f>
        <v>#VALUE!</v>
      </c>
      <c r="O65" s="74" t="e">
        <f>IF(VLOOKUP($A65,'[1]2. Child Protection'!$B$8:$BG$226,'[1]2. Child Protection'!Y$1,FALSE)=#REF!,"",VLOOKUP($A65,'[1]2. Child Protection'!$B$8:$BG$226,'[1]2. Child Protection'!Y$1,FALSE))</f>
        <v>#REF!</v>
      </c>
      <c r="P65" s="74" t="e">
        <f>IF(VLOOKUP($A65,'[1]2. Child Protection'!$B$8:$BG$226,'[1]2. Child Protection'!Z$1,FALSE)=F65,"",VLOOKUP($A65,'[1]2. Child Protection'!$B$8:$BG$226,'[1]2. Child Protection'!Z$1,FALSE)-F65)</f>
        <v>#VALUE!</v>
      </c>
      <c r="Q65" s="74" t="str">
        <f>IF(VLOOKUP($A65,'[1]2. Child Protection'!$B$8:$BG$226,'[1]2. Child Protection'!AA$1,FALSE)=G65,"",VLOOKUP($A65,'[1]2. Child Protection'!$B$8:$BG$226,'[1]2. Child Protection'!AA$1,FALSE))</f>
        <v/>
      </c>
      <c r="R65" s="61" t="str">
        <f>IF(VLOOKUP($A65,'[1]2. Child Protection'!$B$8:$BG$226,'[1]2. Child Protection'!AB$1,FALSE)=H65,"",VLOOKUP($A65,'[1]2. Child Protection'!$B$8:$BG$226,'[1]2. Child Protection'!AB$1,FALSE))</f>
        <v/>
      </c>
      <c r="S65" s="61" t="s">
        <v>397</v>
      </c>
      <c r="T65" s="132">
        <v>41.414210179953258</v>
      </c>
      <c r="U65" s="61">
        <v>2019</v>
      </c>
      <c r="V65" s="61" t="s">
        <v>564</v>
      </c>
      <c r="X65" s="61" t="s">
        <v>562</v>
      </c>
      <c r="Y65" s="61" t="b">
        <f t="shared" si="1"/>
        <v>1</v>
      </c>
      <c r="Z65" s="132">
        <f t="shared" si="2"/>
        <v>41.414210179953258</v>
      </c>
      <c r="AA65" s="74">
        <f t="shared" si="3"/>
        <v>2019</v>
      </c>
      <c r="AB65" s="74" t="str">
        <f t="shared" si="4"/>
        <v>Y15T17</v>
      </c>
      <c r="AC65" s="74">
        <f t="shared" si="5"/>
        <v>0</v>
      </c>
      <c r="AD65" s="74" t="str">
        <f t="shared" si="6"/>
        <v>Eurostat</v>
      </c>
      <c r="AE65" s="61" t="b">
        <f t="shared" si="7"/>
        <v>1</v>
      </c>
      <c r="AF65" s="61" t="b">
        <f t="shared" si="8"/>
        <v>1</v>
      </c>
      <c r="AG65" s="61" t="b">
        <f t="shared" si="9"/>
        <v>1</v>
      </c>
      <c r="AH65" s="61" t="b">
        <f t="shared" si="10"/>
        <v>1</v>
      </c>
      <c r="AI65" s="61" t="s">
        <v>398</v>
      </c>
      <c r="AJ65" s="61">
        <v>20.399999999999999</v>
      </c>
      <c r="AK65" s="132">
        <f t="shared" si="0"/>
        <v>20.440295143624855</v>
      </c>
      <c r="AL65" s="132">
        <f t="shared" si="11"/>
        <v>4.0295143624856422E-2</v>
      </c>
    </row>
    <row r="66" spans="1:38" x14ac:dyDescent="0.3">
      <c r="A66" s="61" t="s">
        <v>257</v>
      </c>
      <c r="B66" s="61" t="s">
        <v>500</v>
      </c>
      <c r="C66" s="96">
        <v>44.793681639493315</v>
      </c>
      <c r="D66" s="61" t="s">
        <v>12</v>
      </c>
      <c r="E66" s="69">
        <v>2019</v>
      </c>
      <c r="F66" s="69" t="s">
        <v>549</v>
      </c>
      <c r="G66" s="70"/>
      <c r="H66" s="73" t="s">
        <v>562</v>
      </c>
      <c r="J66" s="61" t="e">
        <f>IF(VLOOKUP($A66,'[1]2. Child Protection'!$B$8:$BG$226,'[1]2. Child Protection'!T$1,FALSE)=C66,"",VLOOKUP($A66,'[1]2. Child Protection'!$B$8:$BG$226,'[1]2. Child Protection'!T$1,FALSE)-C66)</f>
        <v>#VALUE!</v>
      </c>
      <c r="K66" s="61" t="str">
        <f>IF(VLOOKUP($A66,'[1]2. Child Protection'!$B$8:$BG$226,'[1]2. Child Protection'!U$1,FALSE)=D66,"",VLOOKUP($A66,'[1]2. Child Protection'!$B$8:$BG$226,'[1]2. Child Protection'!U$1,FALSE))</f>
        <v/>
      </c>
      <c r="L66" s="74" t="e">
        <f>IF(VLOOKUP($A66,'[1]2. Child Protection'!$B$8:$BG$226,'[1]2. Child Protection'!V$1,FALSE)=#REF!,"",VLOOKUP($A66,'[1]2. Child Protection'!$B$8:$BG$226,'[1]2. Child Protection'!V$1,FALSE)-#REF!)</f>
        <v>#REF!</v>
      </c>
      <c r="M66" s="74" t="e">
        <f>IF(VLOOKUP($A66,'[1]2. Child Protection'!$B$8:$BG$226,'[1]2. Child Protection'!W$1,FALSE)=#REF!,"",VLOOKUP($A66,'[1]2. Child Protection'!$B$8:$BG$226,'[1]2. Child Protection'!W$1,FALSE))</f>
        <v>#REF!</v>
      </c>
      <c r="N66" s="74">
        <f>IF(VLOOKUP($A66,'[1]2. Child Protection'!$B$8:$BG$226,'[1]2. Child Protection'!X$1,FALSE)=E66,"",VLOOKUP($A66,'[1]2. Child Protection'!$B$8:$BG$226,'[1]2. Child Protection'!X$1,FALSE)-E66)</f>
        <v>-1919</v>
      </c>
      <c r="O66" s="74" t="e">
        <f>IF(VLOOKUP($A66,'[1]2. Child Protection'!$B$8:$BG$226,'[1]2. Child Protection'!Y$1,FALSE)=#REF!,"",VLOOKUP($A66,'[1]2. Child Protection'!$B$8:$BG$226,'[1]2. Child Protection'!Y$1,FALSE))</f>
        <v>#REF!</v>
      </c>
      <c r="P66" s="74" t="e">
        <f>IF(VLOOKUP($A66,'[1]2. Child Protection'!$B$8:$BG$226,'[1]2. Child Protection'!Z$1,FALSE)=F66,"",VLOOKUP($A66,'[1]2. Child Protection'!$B$8:$BG$226,'[1]2. Child Protection'!Z$1,FALSE)-F66)</f>
        <v>#VALUE!</v>
      </c>
      <c r="Q66" s="74" t="str">
        <f>IF(VLOOKUP($A66,'[1]2. Child Protection'!$B$8:$BG$226,'[1]2. Child Protection'!AA$1,FALSE)=G66,"",VLOOKUP($A66,'[1]2. Child Protection'!$B$8:$BG$226,'[1]2. Child Protection'!AA$1,FALSE))</f>
        <v>v</v>
      </c>
      <c r="R66" s="61" t="str">
        <f>IF(VLOOKUP($A66,'[1]2. Child Protection'!$B$8:$BG$226,'[1]2. Child Protection'!AB$1,FALSE)=H66,"",VLOOKUP($A66,'[1]2. Child Protection'!$B$8:$BG$226,'[1]2. Child Protection'!AB$1,FALSE))</f>
        <v>UNSD Population and Vital Statistics Report, January 2021, latest update on 4 Jan 2022</v>
      </c>
      <c r="S66" s="61" t="s">
        <v>398</v>
      </c>
      <c r="T66" s="132">
        <v>20.440295143624855</v>
      </c>
      <c r="U66" s="61">
        <v>2019</v>
      </c>
      <c r="V66" s="61" t="s">
        <v>551</v>
      </c>
      <c r="X66" s="61" t="s">
        <v>562</v>
      </c>
      <c r="Y66" s="61" t="b">
        <f t="shared" si="1"/>
        <v>1</v>
      </c>
      <c r="Z66" s="132">
        <f t="shared" si="2"/>
        <v>20.440295143624855</v>
      </c>
      <c r="AA66" s="74">
        <f t="shared" si="3"/>
        <v>2019</v>
      </c>
      <c r="AB66" s="74" t="str">
        <f t="shared" si="4"/>
        <v>Y13T17</v>
      </c>
      <c r="AC66" s="74">
        <f t="shared" si="5"/>
        <v>0</v>
      </c>
      <c r="AD66" s="74" t="str">
        <f t="shared" si="6"/>
        <v>Eurostat</v>
      </c>
      <c r="AE66" s="61" t="b">
        <f t="shared" si="7"/>
        <v>1</v>
      </c>
      <c r="AF66" s="61" t="b">
        <f t="shared" si="8"/>
        <v>1</v>
      </c>
      <c r="AG66" s="61" t="b">
        <f t="shared" si="9"/>
        <v>1</v>
      </c>
      <c r="AH66" s="61" t="b">
        <f t="shared" si="10"/>
        <v>1</v>
      </c>
      <c r="AI66" s="61" t="s">
        <v>399</v>
      </c>
      <c r="AJ66" s="61">
        <v>1372.8</v>
      </c>
      <c r="AK66" s="132">
        <f t="shared" si="0"/>
        <v>1372.7821615528342</v>
      </c>
      <c r="AL66" s="132">
        <f t="shared" si="11"/>
        <v>-1.783844716578642E-2</v>
      </c>
    </row>
    <row r="67" spans="1:38" x14ac:dyDescent="0.3">
      <c r="A67" s="61" t="s">
        <v>108</v>
      </c>
      <c r="B67" s="61" t="s">
        <v>393</v>
      </c>
      <c r="C67" s="96">
        <v>28.349262919164101</v>
      </c>
      <c r="D67" s="61" t="s">
        <v>12</v>
      </c>
      <c r="E67" s="69">
        <v>2018</v>
      </c>
      <c r="F67" s="69" t="s">
        <v>549</v>
      </c>
      <c r="G67" s="70"/>
      <c r="H67" s="73" t="s">
        <v>552</v>
      </c>
      <c r="J67" s="61" t="e">
        <f>IF(VLOOKUP($A67,'[1]2. Child Protection'!$B$8:$BG$226,'[1]2. Child Protection'!T$1,FALSE)=C67,"",VLOOKUP($A67,'[1]2. Child Protection'!$B$8:$BG$226,'[1]2. Child Protection'!T$1,FALSE)-C67)</f>
        <v>#VALUE!</v>
      </c>
      <c r="K67" s="61" t="str">
        <f>IF(VLOOKUP($A67,'[1]2. Child Protection'!$B$8:$BG$226,'[1]2. Child Protection'!U$1,FALSE)=D67,"",VLOOKUP($A67,'[1]2. Child Protection'!$B$8:$BG$226,'[1]2. Child Protection'!U$1,FALSE))</f>
        <v/>
      </c>
      <c r="L67" s="74" t="e">
        <f>IF(VLOOKUP($A67,'[1]2. Child Protection'!$B$8:$BG$226,'[1]2. Child Protection'!V$1,FALSE)=#REF!,"",VLOOKUP($A67,'[1]2. Child Protection'!$B$8:$BG$226,'[1]2. Child Protection'!V$1,FALSE)-#REF!)</f>
        <v>#REF!</v>
      </c>
      <c r="M67" s="74" t="e">
        <f>IF(VLOOKUP($A67,'[1]2. Child Protection'!$B$8:$BG$226,'[1]2. Child Protection'!W$1,FALSE)=#REF!,"",VLOOKUP($A67,'[1]2. Child Protection'!$B$8:$BG$226,'[1]2. Child Protection'!W$1,FALSE))</f>
        <v>#REF!</v>
      </c>
      <c r="N67" s="74">
        <f>IF(VLOOKUP($A67,'[1]2. Child Protection'!$B$8:$BG$226,'[1]2. Child Protection'!X$1,FALSE)=E67,"",VLOOKUP($A67,'[1]2. Child Protection'!$B$8:$BG$226,'[1]2. Child Protection'!X$1,FALSE)-E67)</f>
        <v>-1918</v>
      </c>
      <c r="O67" s="74" t="e">
        <f>IF(VLOOKUP($A67,'[1]2. Child Protection'!$B$8:$BG$226,'[1]2. Child Protection'!Y$1,FALSE)=#REF!,"",VLOOKUP($A67,'[1]2. Child Protection'!$B$8:$BG$226,'[1]2. Child Protection'!Y$1,FALSE))</f>
        <v>#REF!</v>
      </c>
      <c r="P67" s="74" t="e">
        <f>IF(VLOOKUP($A67,'[1]2. Child Protection'!$B$8:$BG$226,'[1]2. Child Protection'!Z$1,FALSE)=F67,"",VLOOKUP($A67,'[1]2. Child Protection'!$B$8:$BG$226,'[1]2. Child Protection'!Z$1,FALSE)-F67)</f>
        <v>#VALUE!</v>
      </c>
      <c r="Q67" s="74" t="str">
        <f>IF(VLOOKUP($A67,'[1]2. Child Protection'!$B$8:$BG$226,'[1]2. Child Protection'!AA$1,FALSE)=G67,"",VLOOKUP($A67,'[1]2. Child Protection'!$B$8:$BG$226,'[1]2. Child Protection'!AA$1,FALSE))</f>
        <v>v</v>
      </c>
      <c r="R67" s="61" t="str">
        <f>IF(VLOOKUP($A67,'[1]2. Child Protection'!$B$8:$BG$226,'[1]2. Child Protection'!AB$1,FALSE)=H67,"",VLOOKUP($A67,'[1]2. Child Protection'!$B$8:$BG$226,'[1]2. Child Protection'!AB$1,FALSE))</f>
        <v>UNSD Population and Vital Statistics Report, January 2021, latest update on 4 Jan 2022</v>
      </c>
      <c r="S67" s="61" t="s">
        <v>399</v>
      </c>
      <c r="T67" s="132">
        <v>1372.7821615528342</v>
      </c>
      <c r="U67" s="61">
        <v>2018</v>
      </c>
      <c r="V67" s="61" t="s">
        <v>551</v>
      </c>
      <c r="X67" s="61" t="s">
        <v>606</v>
      </c>
      <c r="Y67" s="61" t="b">
        <f t="shared" si="1"/>
        <v>1</v>
      </c>
      <c r="Z67" s="132">
        <f t="shared" si="2"/>
        <v>1372.7821615528342</v>
      </c>
      <c r="AA67" s="74">
        <f t="shared" si="3"/>
        <v>2018</v>
      </c>
      <c r="AB67" s="74" t="str">
        <f t="shared" si="4"/>
        <v>Y13T17</v>
      </c>
      <c r="AC67" s="74">
        <f t="shared" si="5"/>
        <v>0</v>
      </c>
      <c r="AD67" s="74" t="str">
        <f t="shared" si="6"/>
        <v>Ministere de la Justice et des Droits Humains  Gardes des Sceaux</v>
      </c>
      <c r="AE67" s="61" t="b">
        <f t="shared" si="7"/>
        <v>1</v>
      </c>
      <c r="AF67" s="61" t="b">
        <f t="shared" si="8"/>
        <v>1</v>
      </c>
      <c r="AG67" s="61" t="b">
        <f t="shared" si="9"/>
        <v>1</v>
      </c>
      <c r="AH67" s="61" t="b">
        <f t="shared" si="10"/>
        <v>1</v>
      </c>
      <c r="AI67" s="61" t="s">
        <v>400</v>
      </c>
      <c r="AJ67" s="61">
        <v>4.4000000000000004</v>
      </c>
      <c r="AK67" s="132">
        <f t="shared" si="0"/>
        <v>4.421452889419462</v>
      </c>
      <c r="AL67" s="132">
        <f t="shared" si="11"/>
        <v>2.1452889419461663E-2</v>
      </c>
    </row>
    <row r="68" spans="1:38" x14ac:dyDescent="0.3">
      <c r="A68" s="61" t="s">
        <v>111</v>
      </c>
      <c r="B68" s="61" t="s">
        <v>395</v>
      </c>
      <c r="C68" s="74" t="s">
        <v>12</v>
      </c>
      <c r="D68" s="61" t="s">
        <v>12</v>
      </c>
      <c r="E68" s="69" t="s">
        <v>12</v>
      </c>
      <c r="F68" s="71" t="s">
        <v>12</v>
      </c>
      <c r="G68" s="72" t="s">
        <v>12</v>
      </c>
      <c r="H68" s="73" t="s">
        <v>12</v>
      </c>
      <c r="J68" s="61" t="e">
        <f>IF(VLOOKUP($A68,'[1]2. Child Protection'!$B$8:$BG$226,'[1]2. Child Protection'!T$1,FALSE)=C68,"",VLOOKUP($A68,'[1]2. Child Protection'!$B$8:$BG$226,'[1]2. Child Protection'!T$1,FALSE)-C68)</f>
        <v>#VALUE!</v>
      </c>
      <c r="K68" s="61" t="str">
        <f>IF(VLOOKUP($A68,'[1]2. Child Protection'!$B$8:$BG$226,'[1]2. Child Protection'!U$1,FALSE)=D68,"",VLOOKUP($A68,'[1]2. Child Protection'!$B$8:$BG$226,'[1]2. Child Protection'!U$1,FALSE))</f>
        <v/>
      </c>
      <c r="L68" s="74" t="e">
        <f>IF(VLOOKUP($A68,'[1]2. Child Protection'!$B$8:$BG$226,'[1]2. Child Protection'!V$1,FALSE)=#REF!,"",VLOOKUP($A68,'[1]2. Child Protection'!$B$8:$BG$226,'[1]2. Child Protection'!V$1,FALSE)-#REF!)</f>
        <v>#REF!</v>
      </c>
      <c r="M68" s="74" t="e">
        <f>IF(VLOOKUP($A68,'[1]2. Child Protection'!$B$8:$BG$226,'[1]2. Child Protection'!W$1,FALSE)=#REF!,"",VLOOKUP($A68,'[1]2. Child Protection'!$B$8:$BG$226,'[1]2. Child Protection'!W$1,FALSE))</f>
        <v>#REF!</v>
      </c>
      <c r="N68" s="74" t="e">
        <f>IF(VLOOKUP($A68,'[1]2. Child Protection'!$B$8:$BG$226,'[1]2. Child Protection'!X$1,FALSE)=E68,"",VLOOKUP($A68,'[1]2. Child Protection'!$B$8:$BG$226,'[1]2. Child Protection'!X$1,FALSE)-E68)</f>
        <v>#VALUE!</v>
      </c>
      <c r="O68" s="74" t="e">
        <f>IF(VLOOKUP($A68,'[1]2. Child Protection'!$B$8:$BG$226,'[1]2. Child Protection'!Y$1,FALSE)=#REF!,"",VLOOKUP($A68,'[1]2. Child Protection'!$B$8:$BG$226,'[1]2. Child Protection'!Y$1,FALSE))</f>
        <v>#REF!</v>
      </c>
      <c r="P68" s="74" t="e">
        <f>IF(VLOOKUP($A68,'[1]2. Child Protection'!$B$8:$BG$226,'[1]2. Child Protection'!Z$1,FALSE)=F68,"",VLOOKUP($A68,'[1]2. Child Protection'!$B$8:$BG$226,'[1]2. Child Protection'!Z$1,FALSE)-F68)</f>
        <v>#VALUE!</v>
      </c>
      <c r="Q68" s="74" t="str">
        <f>IF(VLOOKUP($A68,'[1]2. Child Protection'!$B$8:$BG$226,'[1]2. Child Protection'!AA$1,FALSE)=G68,"",VLOOKUP($A68,'[1]2. Child Protection'!$B$8:$BG$226,'[1]2. Child Protection'!AA$1,FALSE))</f>
        <v/>
      </c>
      <c r="R68" s="61" t="str">
        <f>IF(VLOOKUP($A68,'[1]2. Child Protection'!$B$8:$BG$226,'[1]2. Child Protection'!AB$1,FALSE)=H68,"",VLOOKUP($A68,'[1]2. Child Protection'!$B$8:$BG$226,'[1]2. Child Protection'!AB$1,FALSE))</f>
        <v>DHS 2016</v>
      </c>
      <c r="S68" s="61" t="s">
        <v>400</v>
      </c>
      <c r="T68" s="132">
        <v>4.421452889419462</v>
      </c>
      <c r="U68" s="61">
        <v>2020</v>
      </c>
      <c r="V68" s="61" t="s">
        <v>564</v>
      </c>
      <c r="X68" s="61" t="s">
        <v>607</v>
      </c>
      <c r="Y68" s="61" t="b">
        <f t="shared" si="1"/>
        <v>1</v>
      </c>
      <c r="Z68" s="132">
        <f t="shared" si="2"/>
        <v>4.421452889419462</v>
      </c>
      <c r="AA68" s="74">
        <f t="shared" si="3"/>
        <v>2020</v>
      </c>
      <c r="AB68" s="74" t="str">
        <f t="shared" si="4"/>
        <v>Y15T17</v>
      </c>
      <c r="AC68" s="74">
        <f t="shared" si="5"/>
        <v>0</v>
      </c>
      <c r="AD68" s="74" t="str">
        <f t="shared" si="6"/>
        <v>National Prison Services</v>
      </c>
      <c r="AE68" s="61" t="b">
        <f t="shared" si="7"/>
        <v>1</v>
      </c>
      <c r="AF68" s="61" t="b">
        <f t="shared" si="8"/>
        <v>1</v>
      </c>
      <c r="AG68" s="61" t="b">
        <f t="shared" si="9"/>
        <v>1</v>
      </c>
      <c r="AH68" s="61" t="b">
        <f t="shared" si="10"/>
        <v>1</v>
      </c>
      <c r="AI68" s="61" t="s">
        <v>401</v>
      </c>
      <c r="AJ68" s="61">
        <v>31.3</v>
      </c>
      <c r="AK68" s="132">
        <f t="shared" si="0"/>
        <v>31.337787776024356</v>
      </c>
      <c r="AL68" s="132">
        <f t="shared" si="11"/>
        <v>3.7787776024355679E-2</v>
      </c>
    </row>
    <row r="69" spans="1:38" x14ac:dyDescent="0.3">
      <c r="A69" s="61" t="s">
        <v>113</v>
      </c>
      <c r="B69" s="61" t="s">
        <v>397</v>
      </c>
      <c r="C69" s="96">
        <v>41.414210179953258</v>
      </c>
      <c r="D69" s="61" t="s">
        <v>12</v>
      </c>
      <c r="E69" s="69">
        <v>2019</v>
      </c>
      <c r="F69" s="69" t="s">
        <v>564</v>
      </c>
      <c r="G69" s="70"/>
      <c r="H69" s="73" t="s">
        <v>562</v>
      </c>
      <c r="J69" s="61" t="e">
        <f>IF(VLOOKUP($A69,'[1]2. Child Protection'!$B$8:$BG$226,'[1]2. Child Protection'!T$1,FALSE)=C69,"",VLOOKUP($A69,'[1]2. Child Protection'!$B$8:$BG$226,'[1]2. Child Protection'!T$1,FALSE)-C69)</f>
        <v>#VALUE!</v>
      </c>
      <c r="K69" s="61" t="str">
        <f>IF(VLOOKUP($A69,'[1]2. Child Protection'!$B$8:$BG$226,'[1]2. Child Protection'!U$1,FALSE)=D69,"",VLOOKUP($A69,'[1]2. Child Protection'!$B$8:$BG$226,'[1]2. Child Protection'!U$1,FALSE))</f>
        <v/>
      </c>
      <c r="L69" s="74" t="e">
        <f>IF(VLOOKUP($A69,'[1]2. Child Protection'!$B$8:$BG$226,'[1]2. Child Protection'!V$1,FALSE)=#REF!,"",VLOOKUP($A69,'[1]2. Child Protection'!$B$8:$BG$226,'[1]2. Child Protection'!V$1,FALSE)-#REF!)</f>
        <v>#REF!</v>
      </c>
      <c r="M69" s="74" t="e">
        <f>IF(VLOOKUP($A69,'[1]2. Child Protection'!$B$8:$BG$226,'[1]2. Child Protection'!W$1,FALSE)=#REF!,"",VLOOKUP($A69,'[1]2. Child Protection'!$B$8:$BG$226,'[1]2. Child Protection'!W$1,FALSE))</f>
        <v>#REF!</v>
      </c>
      <c r="N69" s="74">
        <f>IF(VLOOKUP($A69,'[1]2. Child Protection'!$B$8:$BG$226,'[1]2. Child Protection'!X$1,FALSE)=E69,"",VLOOKUP($A69,'[1]2. Child Protection'!$B$8:$BG$226,'[1]2. Child Protection'!X$1,FALSE)-E69)</f>
        <v>-1919</v>
      </c>
      <c r="O69" s="74" t="e">
        <f>IF(VLOOKUP($A69,'[1]2. Child Protection'!$B$8:$BG$226,'[1]2. Child Protection'!Y$1,FALSE)=#REF!,"",VLOOKUP($A69,'[1]2. Child Protection'!$B$8:$BG$226,'[1]2. Child Protection'!Y$1,FALSE))</f>
        <v>#REF!</v>
      </c>
      <c r="P69" s="74" t="e">
        <f>IF(VLOOKUP($A69,'[1]2. Child Protection'!$B$8:$BG$226,'[1]2. Child Protection'!Z$1,FALSE)=F69,"",VLOOKUP($A69,'[1]2. Child Protection'!$B$8:$BG$226,'[1]2. Child Protection'!Z$1,FALSE)-F69)</f>
        <v>#VALUE!</v>
      </c>
      <c r="Q69" s="74" t="str">
        <f>IF(VLOOKUP($A69,'[1]2. Child Protection'!$B$8:$BG$226,'[1]2. Child Protection'!AA$1,FALSE)=G69,"",VLOOKUP($A69,'[1]2. Child Protection'!$B$8:$BG$226,'[1]2. Child Protection'!AA$1,FALSE))</f>
        <v>v</v>
      </c>
      <c r="R69" s="61" t="str">
        <f>IF(VLOOKUP($A69,'[1]2. Child Protection'!$B$8:$BG$226,'[1]2. Child Protection'!AB$1,FALSE)=H69,"",VLOOKUP($A69,'[1]2. Child Protection'!$B$8:$BG$226,'[1]2. Child Protection'!AB$1,FALSE))</f>
        <v>UNSD Population and Vital Statistics Report, January 2021, latest update on 4 Jan 2022</v>
      </c>
      <c r="S69" s="61" t="s">
        <v>401</v>
      </c>
      <c r="T69" s="132">
        <v>31.337787776024356</v>
      </c>
      <c r="U69" s="61">
        <v>2020</v>
      </c>
      <c r="V69" s="61" t="s">
        <v>549</v>
      </c>
      <c r="X69" s="61" t="s">
        <v>608</v>
      </c>
      <c r="Y69" s="61" t="b">
        <f t="shared" si="1"/>
        <v>1</v>
      </c>
      <c r="Z69" s="132">
        <f t="shared" si="2"/>
        <v>31.337787776024356</v>
      </c>
      <c r="AA69" s="74">
        <f t="shared" si="3"/>
        <v>2020</v>
      </c>
      <c r="AB69" s="74" t="str">
        <f t="shared" si="4"/>
        <v>Y14T17</v>
      </c>
      <c r="AC69" s="74">
        <f t="shared" si="5"/>
        <v>0</v>
      </c>
      <c r="AD69" s="74" t="str">
        <f t="shared" si="6"/>
        <v>Special Penitentiary Service as part of TransMonEE 2021</v>
      </c>
      <c r="AE69" s="61" t="b">
        <f t="shared" si="7"/>
        <v>1</v>
      </c>
      <c r="AF69" s="61" t="b">
        <f t="shared" si="8"/>
        <v>1</v>
      </c>
      <c r="AG69" s="61" t="b">
        <f t="shared" si="9"/>
        <v>1</v>
      </c>
      <c r="AH69" s="61" t="b">
        <f t="shared" si="10"/>
        <v>1</v>
      </c>
      <c r="AI69" s="61" t="s">
        <v>402</v>
      </c>
      <c r="AJ69" s="61">
        <v>15.6</v>
      </c>
      <c r="AK69" s="132">
        <f t="shared" si="0"/>
        <v>15.648658021840452</v>
      </c>
      <c r="AL69" s="132">
        <f t="shared" si="11"/>
        <v>4.8658021840452648E-2</v>
      </c>
    </row>
    <row r="70" spans="1:38" x14ac:dyDescent="0.3">
      <c r="A70" s="61" t="s">
        <v>125</v>
      </c>
      <c r="B70" s="61" t="s">
        <v>396</v>
      </c>
      <c r="C70" s="96" t="s">
        <v>12</v>
      </c>
      <c r="D70" s="61" t="s">
        <v>12</v>
      </c>
      <c r="E70" s="69" t="s">
        <v>12</v>
      </c>
      <c r="F70" s="71" t="s">
        <v>12</v>
      </c>
      <c r="G70" s="72" t="s">
        <v>12</v>
      </c>
      <c r="H70" s="73" t="s">
        <v>12</v>
      </c>
      <c r="J70" s="61" t="e">
        <f>IF(VLOOKUP($A70,'[1]2. Child Protection'!$B$8:$BG$226,'[1]2. Child Protection'!T$1,FALSE)=C70,"",VLOOKUP($A70,'[1]2. Child Protection'!$B$8:$BG$226,'[1]2. Child Protection'!T$1,FALSE)-C70)</f>
        <v>#VALUE!</v>
      </c>
      <c r="K70" s="61" t="str">
        <f>IF(VLOOKUP($A70,'[1]2. Child Protection'!$B$8:$BG$226,'[1]2. Child Protection'!U$1,FALSE)=D70,"",VLOOKUP($A70,'[1]2. Child Protection'!$B$8:$BG$226,'[1]2. Child Protection'!U$1,FALSE))</f>
        <v/>
      </c>
      <c r="L70" s="74" t="e">
        <f>IF(VLOOKUP($A70,'[1]2. Child Protection'!$B$8:$BG$226,'[1]2. Child Protection'!V$1,FALSE)=#REF!,"",VLOOKUP($A70,'[1]2. Child Protection'!$B$8:$BG$226,'[1]2. Child Protection'!V$1,FALSE)-#REF!)</f>
        <v>#REF!</v>
      </c>
      <c r="M70" s="74" t="e">
        <f>IF(VLOOKUP($A70,'[1]2. Child Protection'!$B$8:$BG$226,'[1]2. Child Protection'!W$1,FALSE)=#REF!,"",VLOOKUP($A70,'[1]2. Child Protection'!$B$8:$BG$226,'[1]2. Child Protection'!W$1,FALSE))</f>
        <v>#REF!</v>
      </c>
      <c r="N70" s="74" t="e">
        <f>IF(VLOOKUP($A70,'[1]2. Child Protection'!$B$8:$BG$226,'[1]2. Child Protection'!X$1,FALSE)=E70,"",VLOOKUP($A70,'[1]2. Child Protection'!$B$8:$BG$226,'[1]2. Child Protection'!X$1,FALSE)-E70)</f>
        <v>#VALUE!</v>
      </c>
      <c r="O70" s="74" t="e">
        <f>IF(VLOOKUP($A70,'[1]2. Child Protection'!$B$8:$BG$226,'[1]2. Child Protection'!Y$1,FALSE)=#REF!,"",VLOOKUP($A70,'[1]2. Child Protection'!$B$8:$BG$226,'[1]2. Child Protection'!Y$1,FALSE))</f>
        <v>#REF!</v>
      </c>
      <c r="P70" s="74" t="e">
        <f>IF(VLOOKUP($A70,'[1]2. Child Protection'!$B$8:$BG$226,'[1]2. Child Protection'!Z$1,FALSE)=F70,"",VLOOKUP($A70,'[1]2. Child Protection'!$B$8:$BG$226,'[1]2. Child Protection'!Z$1,FALSE)-F70)</f>
        <v>#VALUE!</v>
      </c>
      <c r="Q70" s="74" t="str">
        <f>IF(VLOOKUP($A70,'[1]2. Child Protection'!$B$8:$BG$226,'[1]2. Child Protection'!AA$1,FALSE)=G70,"",VLOOKUP($A70,'[1]2. Child Protection'!$B$8:$BG$226,'[1]2. Child Protection'!AA$1,FALSE))</f>
        <v/>
      </c>
      <c r="R70" s="61" t="str">
        <f>IF(VLOOKUP($A70,'[1]2. Child Protection'!$B$8:$BG$226,'[1]2. Child Protection'!AB$1,FALSE)=H70,"",VLOOKUP($A70,'[1]2. Child Protection'!$B$8:$BG$226,'[1]2. Child Protection'!AB$1,FALSE))</f>
        <v>MICS 2021 Preliminary report</v>
      </c>
      <c r="S70" s="61" t="s">
        <v>402</v>
      </c>
      <c r="T70" s="132">
        <v>15.648658021840452</v>
      </c>
      <c r="U70" s="61">
        <v>2013</v>
      </c>
      <c r="V70" s="61" t="s">
        <v>549</v>
      </c>
      <c r="X70" s="61" t="s">
        <v>609</v>
      </c>
      <c r="Y70" s="61" t="b">
        <f t="shared" si="1"/>
        <v>1</v>
      </c>
      <c r="Z70" s="132">
        <f t="shared" si="2"/>
        <v>15.648658021840452</v>
      </c>
      <c r="AA70" s="74">
        <f t="shared" si="3"/>
        <v>2013</v>
      </c>
      <c r="AB70" s="74" t="str">
        <f t="shared" si="4"/>
        <v>Y14T17</v>
      </c>
      <c r="AC70" s="74">
        <f t="shared" si="5"/>
        <v>0</v>
      </c>
      <c r="AD70" s="74" t="str">
        <f t="shared" si="6"/>
        <v>Federal Ministry of Justice and Consumer Protection 2015</v>
      </c>
      <c r="AE70" s="61" t="b">
        <f t="shared" si="7"/>
        <v>1</v>
      </c>
      <c r="AF70" s="61" t="b">
        <f t="shared" si="8"/>
        <v>1</v>
      </c>
      <c r="AG70" s="61" t="b">
        <f t="shared" si="9"/>
        <v>1</v>
      </c>
      <c r="AH70" s="61" t="b">
        <f t="shared" si="10"/>
        <v>1</v>
      </c>
      <c r="AI70" s="61" t="s">
        <v>403</v>
      </c>
      <c r="AJ70" s="61">
        <v>4.9000000000000004</v>
      </c>
      <c r="AK70" s="132">
        <f t="shared" si="0"/>
        <v>4.8742460654988919</v>
      </c>
      <c r="AL70" s="132">
        <f t="shared" si="11"/>
        <v>-2.5753934501108411E-2</v>
      </c>
    </row>
    <row r="71" spans="1:38" x14ac:dyDescent="0.3">
      <c r="A71" s="61" t="s">
        <v>114</v>
      </c>
      <c r="B71" s="61" t="s">
        <v>398</v>
      </c>
      <c r="C71" s="96">
        <v>20.440295143624855</v>
      </c>
      <c r="D71" s="61" t="s">
        <v>12</v>
      </c>
      <c r="E71" s="69">
        <v>2019</v>
      </c>
      <c r="F71" s="69" t="s">
        <v>551</v>
      </c>
      <c r="G71" s="70"/>
      <c r="H71" s="73" t="s">
        <v>562</v>
      </c>
      <c r="J71" s="61" t="e">
        <f>IF(VLOOKUP($A71,'[1]2. Child Protection'!$B$8:$BG$226,'[1]2. Child Protection'!T$1,FALSE)=C71,"",VLOOKUP($A71,'[1]2. Child Protection'!$B$8:$BG$226,'[1]2. Child Protection'!T$1,FALSE)-C71)</f>
        <v>#VALUE!</v>
      </c>
      <c r="K71" s="61" t="str">
        <f>IF(VLOOKUP($A71,'[1]2. Child Protection'!$B$8:$BG$226,'[1]2. Child Protection'!U$1,FALSE)=D71,"",VLOOKUP($A71,'[1]2. Child Protection'!$B$8:$BG$226,'[1]2. Child Protection'!U$1,FALSE))</f>
        <v/>
      </c>
      <c r="L71" s="74" t="e">
        <f>IF(VLOOKUP($A71,'[1]2. Child Protection'!$B$8:$BG$226,'[1]2. Child Protection'!V$1,FALSE)=#REF!,"",VLOOKUP($A71,'[1]2. Child Protection'!$B$8:$BG$226,'[1]2. Child Protection'!V$1,FALSE)-#REF!)</f>
        <v>#REF!</v>
      </c>
      <c r="M71" s="74" t="e">
        <f>IF(VLOOKUP($A71,'[1]2. Child Protection'!$B$8:$BG$226,'[1]2. Child Protection'!W$1,FALSE)=#REF!,"",VLOOKUP($A71,'[1]2. Child Protection'!$B$8:$BG$226,'[1]2. Child Protection'!W$1,FALSE))</f>
        <v>#REF!</v>
      </c>
      <c r="N71" s="74">
        <f>IF(VLOOKUP($A71,'[1]2. Child Protection'!$B$8:$BG$226,'[1]2. Child Protection'!X$1,FALSE)=E71,"",VLOOKUP($A71,'[1]2. Child Protection'!$B$8:$BG$226,'[1]2. Child Protection'!X$1,FALSE)-E71)</f>
        <v>-1919</v>
      </c>
      <c r="O71" s="74" t="e">
        <f>IF(VLOOKUP($A71,'[1]2. Child Protection'!$B$8:$BG$226,'[1]2. Child Protection'!Y$1,FALSE)=#REF!,"",VLOOKUP($A71,'[1]2. Child Protection'!$B$8:$BG$226,'[1]2. Child Protection'!Y$1,FALSE))</f>
        <v>#REF!</v>
      </c>
      <c r="P71" s="74" t="e">
        <f>IF(VLOOKUP($A71,'[1]2. Child Protection'!$B$8:$BG$226,'[1]2. Child Protection'!Z$1,FALSE)=F71,"",VLOOKUP($A71,'[1]2. Child Protection'!$B$8:$BG$226,'[1]2. Child Protection'!Z$1,FALSE)-F71)</f>
        <v>#VALUE!</v>
      </c>
      <c r="Q71" s="74" t="str">
        <f>IF(VLOOKUP($A71,'[1]2. Child Protection'!$B$8:$BG$226,'[1]2. Child Protection'!AA$1,FALSE)=G71,"",VLOOKUP($A71,'[1]2. Child Protection'!$B$8:$BG$226,'[1]2. Child Protection'!AA$1,FALSE))</f>
        <v>v</v>
      </c>
      <c r="R71" s="61" t="str">
        <f>IF(VLOOKUP($A71,'[1]2. Child Protection'!$B$8:$BG$226,'[1]2. Child Protection'!AB$1,FALSE)=H71,"",VLOOKUP($A71,'[1]2. Child Protection'!$B$8:$BG$226,'[1]2. Child Protection'!AB$1,FALSE))</f>
        <v>UNSD Population and Vital Statistics Report, January 2021, latest update on 4 Jan 2022</v>
      </c>
      <c r="S71" s="61" t="s">
        <v>403</v>
      </c>
      <c r="T71" s="132">
        <v>4.8742460654988919</v>
      </c>
      <c r="U71" s="61">
        <v>2017</v>
      </c>
      <c r="V71" s="61" t="s">
        <v>551</v>
      </c>
      <c r="X71" s="61" t="s">
        <v>610</v>
      </c>
      <c r="Y71" s="61" t="b">
        <f t="shared" si="1"/>
        <v>1</v>
      </c>
      <c r="Z71" s="132">
        <f t="shared" si="2"/>
        <v>4.8742460654988919</v>
      </c>
      <c r="AA71" s="74">
        <f t="shared" si="3"/>
        <v>2017</v>
      </c>
      <c r="AB71" s="74" t="str">
        <f t="shared" si="4"/>
        <v>Y13T17</v>
      </c>
      <c r="AC71" s="74">
        <f t="shared" si="5"/>
        <v>0</v>
      </c>
      <c r="AD71" s="74" t="str">
        <f t="shared" si="6"/>
        <v>Ghana Police Services</v>
      </c>
      <c r="AE71" s="61" t="b">
        <f t="shared" si="7"/>
        <v>1</v>
      </c>
      <c r="AF71" s="61" t="b">
        <f t="shared" si="8"/>
        <v>1</v>
      </c>
      <c r="AG71" s="61" t="b">
        <f t="shared" si="9"/>
        <v>1</v>
      </c>
      <c r="AH71" s="61" t="b">
        <f t="shared" si="10"/>
        <v>1</v>
      </c>
      <c r="AI71" s="61" t="s">
        <v>404</v>
      </c>
      <c r="AJ71" s="61">
        <v>9.5</v>
      </c>
      <c r="AK71" s="132">
        <f t="shared" si="0"/>
        <v>9.5281955185720406</v>
      </c>
      <c r="AL71" s="132">
        <f t="shared" si="11"/>
        <v>2.8195518572040612E-2</v>
      </c>
    </row>
    <row r="72" spans="1:38" x14ac:dyDescent="0.3">
      <c r="A72" s="61" t="s">
        <v>203</v>
      </c>
      <c r="B72" s="61" t="s">
        <v>449</v>
      </c>
      <c r="C72" s="96" t="s">
        <v>12</v>
      </c>
      <c r="D72" s="61" t="s">
        <v>12</v>
      </c>
      <c r="E72" s="69" t="s">
        <v>12</v>
      </c>
      <c r="F72" s="71" t="s">
        <v>12</v>
      </c>
      <c r="G72" s="72" t="s">
        <v>12</v>
      </c>
      <c r="H72" s="73" t="s">
        <v>12</v>
      </c>
      <c r="J72" s="61" t="e">
        <f>IF(VLOOKUP($A72,'[1]2. Child Protection'!$B$8:$BG$226,'[1]2. Child Protection'!T$1,FALSE)=C72,"",VLOOKUP($A72,'[1]2. Child Protection'!$B$8:$BG$226,'[1]2. Child Protection'!T$1,FALSE)-C72)</f>
        <v>#VALUE!</v>
      </c>
      <c r="K72" s="61" t="str">
        <f>IF(VLOOKUP($A72,'[1]2. Child Protection'!$B$8:$BG$226,'[1]2. Child Protection'!U$1,FALSE)=D72,"",VLOOKUP($A72,'[1]2. Child Protection'!$B$8:$BG$226,'[1]2. Child Protection'!U$1,FALSE))</f>
        <v/>
      </c>
      <c r="L72" s="74" t="e">
        <f>IF(VLOOKUP($A72,'[1]2. Child Protection'!$B$8:$BG$226,'[1]2. Child Protection'!V$1,FALSE)=#REF!,"",VLOOKUP($A72,'[1]2. Child Protection'!$B$8:$BG$226,'[1]2. Child Protection'!V$1,FALSE)-#REF!)</f>
        <v>#REF!</v>
      </c>
      <c r="M72" s="74" t="e">
        <f>IF(VLOOKUP($A72,'[1]2. Child Protection'!$B$8:$BG$226,'[1]2. Child Protection'!W$1,FALSE)=#REF!,"",VLOOKUP($A72,'[1]2. Child Protection'!$B$8:$BG$226,'[1]2. Child Protection'!W$1,FALSE))</f>
        <v>#REF!</v>
      </c>
      <c r="N72" s="74" t="e">
        <f>IF(VLOOKUP($A72,'[1]2. Child Protection'!$B$8:$BG$226,'[1]2. Child Protection'!X$1,FALSE)=E72,"",VLOOKUP($A72,'[1]2. Child Protection'!$B$8:$BG$226,'[1]2. Child Protection'!X$1,FALSE)-E72)</f>
        <v>#VALUE!</v>
      </c>
      <c r="O72" s="74" t="e">
        <f>IF(VLOOKUP($A72,'[1]2. Child Protection'!$B$8:$BG$226,'[1]2. Child Protection'!Y$1,FALSE)=#REF!,"",VLOOKUP($A72,'[1]2. Child Protection'!$B$8:$BG$226,'[1]2. Child Protection'!Y$1,FALSE))</f>
        <v>#REF!</v>
      </c>
      <c r="P72" s="74" t="e">
        <f>IF(VLOOKUP($A72,'[1]2. Child Protection'!$B$8:$BG$226,'[1]2. Child Protection'!Z$1,FALSE)=F72,"",VLOOKUP($A72,'[1]2. Child Protection'!$B$8:$BG$226,'[1]2. Child Protection'!Z$1,FALSE)-F72)</f>
        <v>#VALUE!</v>
      </c>
      <c r="Q72" s="74" t="str">
        <f>IF(VLOOKUP($A72,'[1]2. Child Protection'!$B$8:$BG$226,'[1]2. Child Protection'!AA$1,FALSE)=G72,"",VLOOKUP($A72,'[1]2. Child Protection'!$B$8:$BG$226,'[1]2. Child Protection'!AA$1,FALSE))</f>
        <v/>
      </c>
      <c r="R72" s="61" t="str">
        <f>IF(VLOOKUP($A72,'[1]2. Child Protection'!$B$8:$BG$226,'[1]2. Child Protection'!AB$1,FALSE)=H72,"",VLOOKUP($A72,'[1]2. Child Protection'!$B$8:$BG$226,'[1]2. Child Protection'!AB$1,FALSE))</f>
        <v/>
      </c>
      <c r="S72" s="61" t="s">
        <v>404</v>
      </c>
      <c r="T72" s="132">
        <v>9.5281955185720406</v>
      </c>
      <c r="U72" s="61">
        <v>2019</v>
      </c>
      <c r="V72" s="61" t="s">
        <v>564</v>
      </c>
      <c r="X72" s="61" t="s">
        <v>562</v>
      </c>
      <c r="Y72" s="61" t="b">
        <f t="shared" si="1"/>
        <v>1</v>
      </c>
      <c r="Z72" s="132">
        <f t="shared" si="2"/>
        <v>9.5281955185720406</v>
      </c>
      <c r="AA72" s="74">
        <f t="shared" si="3"/>
        <v>2019</v>
      </c>
      <c r="AB72" s="74" t="str">
        <f t="shared" si="4"/>
        <v>Y15T17</v>
      </c>
      <c r="AC72" s="74">
        <f t="shared" si="5"/>
        <v>0</v>
      </c>
      <c r="AD72" s="74" t="str">
        <f t="shared" si="6"/>
        <v>Eurostat</v>
      </c>
      <c r="AE72" s="61" t="b">
        <f t="shared" si="7"/>
        <v>1</v>
      </c>
      <c r="AF72" s="61" t="b">
        <f t="shared" si="8"/>
        <v>1</v>
      </c>
      <c r="AG72" s="61" t="b">
        <f t="shared" si="9"/>
        <v>1</v>
      </c>
      <c r="AH72" s="61" t="b">
        <f t="shared" si="10"/>
        <v>1</v>
      </c>
      <c r="AI72" s="61" t="s">
        <v>405</v>
      </c>
      <c r="AJ72" s="61">
        <v>264.60000000000002</v>
      </c>
      <c r="AK72" s="132">
        <f t="shared" si="0"/>
        <v>264.60411154081009</v>
      </c>
      <c r="AL72" s="132">
        <f t="shared" si="11"/>
        <v>4.1115408100722561E-3</v>
      </c>
    </row>
    <row r="73" spans="1:38" x14ac:dyDescent="0.3">
      <c r="A73" s="61" t="s">
        <v>115</v>
      </c>
      <c r="B73" s="61" t="s">
        <v>399</v>
      </c>
      <c r="C73" s="74">
        <v>1372.7821615528342</v>
      </c>
      <c r="D73" s="61" t="s">
        <v>12</v>
      </c>
      <c r="E73" s="69">
        <v>2018</v>
      </c>
      <c r="F73" s="71" t="s">
        <v>551</v>
      </c>
      <c r="G73" s="72"/>
      <c r="H73" s="73" t="s">
        <v>606</v>
      </c>
      <c r="J73" s="61">
        <f>IF(VLOOKUP($A73,'[1]2. Child Protection'!$B$8:$BG$226,'[1]2. Child Protection'!T$1,FALSE)=C73,"",VLOOKUP($A73,'[1]2. Child Protection'!$B$8:$BG$226,'[1]2. Child Protection'!T$1,FALSE)-C73)</f>
        <v>-1284.7821615528342</v>
      </c>
      <c r="K73" s="61" t="str">
        <f>IF(VLOOKUP($A73,'[1]2. Child Protection'!$B$8:$BG$226,'[1]2. Child Protection'!U$1,FALSE)=D73,"",VLOOKUP($A73,'[1]2. Child Protection'!$B$8:$BG$226,'[1]2. Child Protection'!U$1,FALSE))</f>
        <v/>
      </c>
      <c r="L73" s="74" t="e">
        <f>IF(VLOOKUP($A73,'[1]2. Child Protection'!$B$8:$BG$226,'[1]2. Child Protection'!V$1,FALSE)=#REF!,"",VLOOKUP($A73,'[1]2. Child Protection'!$B$8:$BG$226,'[1]2. Child Protection'!V$1,FALSE)-#REF!)</f>
        <v>#REF!</v>
      </c>
      <c r="M73" s="74" t="e">
        <f>IF(VLOOKUP($A73,'[1]2. Child Protection'!$B$8:$BG$226,'[1]2. Child Protection'!W$1,FALSE)=#REF!,"",VLOOKUP($A73,'[1]2. Child Protection'!$B$8:$BG$226,'[1]2. Child Protection'!W$1,FALSE))</f>
        <v>#REF!</v>
      </c>
      <c r="N73" s="74">
        <f>IF(VLOOKUP($A73,'[1]2. Child Protection'!$B$8:$BG$226,'[1]2. Child Protection'!X$1,FALSE)=E73,"",VLOOKUP($A73,'[1]2. Child Protection'!$B$8:$BG$226,'[1]2. Child Protection'!X$1,FALSE)-E73)</f>
        <v>-1927</v>
      </c>
      <c r="O73" s="74" t="e">
        <f>IF(VLOOKUP($A73,'[1]2. Child Protection'!$B$8:$BG$226,'[1]2. Child Protection'!Y$1,FALSE)=#REF!,"",VLOOKUP($A73,'[1]2. Child Protection'!$B$8:$BG$226,'[1]2. Child Protection'!Y$1,FALSE))</f>
        <v>#REF!</v>
      </c>
      <c r="P73" s="74" t="e">
        <f>IF(VLOOKUP($A73,'[1]2. Child Protection'!$B$8:$BG$226,'[1]2. Child Protection'!Z$1,FALSE)=F73,"",VLOOKUP($A73,'[1]2. Child Protection'!$B$8:$BG$226,'[1]2. Child Protection'!Z$1,FALSE)-F73)</f>
        <v>#VALUE!</v>
      </c>
      <c r="Q73" s="74" t="str">
        <f>IF(VLOOKUP($A73,'[1]2. Child Protection'!$B$8:$BG$226,'[1]2. Child Protection'!AA$1,FALSE)=G73,"",VLOOKUP($A73,'[1]2. Child Protection'!$B$8:$BG$226,'[1]2. Child Protection'!AA$1,FALSE))</f>
        <v/>
      </c>
      <c r="R73" s="61" t="str">
        <f>IF(VLOOKUP($A73,'[1]2. Child Protection'!$B$8:$BG$226,'[1]2. Child Protection'!AB$1,FALSE)=H73,"",VLOOKUP($A73,'[1]2. Child Protection'!$B$8:$BG$226,'[1]2. Child Protection'!AB$1,FALSE))</f>
        <v>DHS 2012</v>
      </c>
      <c r="S73" s="61" t="s">
        <v>405</v>
      </c>
      <c r="T73" s="132">
        <v>264.60411154081009</v>
      </c>
      <c r="U73" s="61">
        <v>2021</v>
      </c>
      <c r="V73" s="61" t="s">
        <v>553</v>
      </c>
      <c r="X73" s="61" t="s">
        <v>611</v>
      </c>
      <c r="Y73" s="61" t="b">
        <f t="shared" si="1"/>
        <v>1</v>
      </c>
      <c r="Z73" s="132">
        <f t="shared" si="2"/>
        <v>264.60411154081009</v>
      </c>
      <c r="AA73" s="74">
        <f t="shared" si="3"/>
        <v>2021</v>
      </c>
      <c r="AB73" s="74" t="str">
        <f t="shared" si="4"/>
        <v>Y12T17</v>
      </c>
      <c r="AC73" s="74">
        <f t="shared" si="5"/>
        <v>0</v>
      </c>
      <c r="AD73" s="74" t="str">
        <f t="shared" si="6"/>
        <v>Child Protection Authority</v>
      </c>
      <c r="AE73" s="61" t="b">
        <f t="shared" si="7"/>
        <v>1</v>
      </c>
      <c r="AF73" s="61" t="b">
        <f t="shared" si="8"/>
        <v>1</v>
      </c>
      <c r="AG73" s="61" t="b">
        <f t="shared" si="9"/>
        <v>1</v>
      </c>
      <c r="AH73" s="61" t="b">
        <f t="shared" si="10"/>
        <v>1</v>
      </c>
      <c r="AI73" s="61" t="s">
        <v>406</v>
      </c>
      <c r="AJ73" s="61">
        <v>251.3</v>
      </c>
      <c r="AK73" s="132">
        <f t="shared" si="0"/>
        <v>251.29478574851561</v>
      </c>
      <c r="AL73" s="132">
        <f t="shared" si="11"/>
        <v>-5.2142514844035759E-3</v>
      </c>
    </row>
    <row r="74" spans="1:38" x14ac:dyDescent="0.3">
      <c r="A74" s="61" t="s">
        <v>286</v>
      </c>
      <c r="B74" s="61" t="s">
        <v>523</v>
      </c>
      <c r="C74" s="96">
        <v>16.956083912567092</v>
      </c>
      <c r="D74" s="61" t="s">
        <v>12</v>
      </c>
      <c r="E74" s="69">
        <v>2017</v>
      </c>
      <c r="F74" s="69" t="s">
        <v>554</v>
      </c>
      <c r="G74" s="70"/>
      <c r="H74" s="73" t="s">
        <v>562</v>
      </c>
      <c r="J74" s="61" t="e">
        <f>IF(VLOOKUP($A74,'[1]2. Child Protection'!$B$8:$BG$226,'[1]2. Child Protection'!T$1,FALSE)=C74,"",VLOOKUP($A74,'[1]2. Child Protection'!$B$8:$BG$226,'[1]2. Child Protection'!T$1,FALSE)-C74)</f>
        <v>#VALUE!</v>
      </c>
      <c r="K74" s="61" t="str">
        <f>IF(VLOOKUP($A74,'[1]2. Child Protection'!$B$8:$BG$226,'[1]2. Child Protection'!U$1,FALSE)=D74,"",VLOOKUP($A74,'[1]2. Child Protection'!$B$8:$BG$226,'[1]2. Child Protection'!U$1,FALSE))</f>
        <v/>
      </c>
      <c r="L74" s="74" t="e">
        <f>IF(VLOOKUP($A74,'[1]2. Child Protection'!$B$8:$BG$226,'[1]2. Child Protection'!V$1,FALSE)=#REF!,"",VLOOKUP($A74,'[1]2. Child Protection'!$B$8:$BG$226,'[1]2. Child Protection'!V$1,FALSE)-#REF!)</f>
        <v>#REF!</v>
      </c>
      <c r="M74" s="74" t="e">
        <f>IF(VLOOKUP($A74,'[1]2. Child Protection'!$B$8:$BG$226,'[1]2. Child Protection'!W$1,FALSE)=#REF!,"",VLOOKUP($A74,'[1]2. Child Protection'!$B$8:$BG$226,'[1]2. Child Protection'!W$1,FALSE))</f>
        <v>#REF!</v>
      </c>
      <c r="N74" s="74">
        <f>IF(VLOOKUP($A74,'[1]2. Child Protection'!$B$8:$BG$226,'[1]2. Child Protection'!X$1,FALSE)=E74,"",VLOOKUP($A74,'[1]2. Child Protection'!$B$8:$BG$226,'[1]2. Child Protection'!X$1,FALSE)-E74)</f>
        <v>-1917</v>
      </c>
      <c r="O74" s="74" t="e">
        <f>IF(VLOOKUP($A74,'[1]2. Child Protection'!$B$8:$BG$226,'[1]2. Child Protection'!Y$1,FALSE)=#REF!,"",VLOOKUP($A74,'[1]2. Child Protection'!$B$8:$BG$226,'[1]2. Child Protection'!Y$1,FALSE))</f>
        <v>#REF!</v>
      </c>
      <c r="P74" s="74" t="e">
        <f>IF(VLOOKUP($A74,'[1]2. Child Protection'!$B$8:$BG$226,'[1]2. Child Protection'!Z$1,FALSE)=F74,"",VLOOKUP($A74,'[1]2. Child Protection'!$B$8:$BG$226,'[1]2. Child Protection'!Z$1,FALSE)-F74)</f>
        <v>#VALUE!</v>
      </c>
      <c r="Q74" s="74" t="str">
        <f>IF(VLOOKUP($A74,'[1]2. Child Protection'!$B$8:$BG$226,'[1]2. Child Protection'!AA$1,FALSE)=G74,"",VLOOKUP($A74,'[1]2. Child Protection'!$B$8:$BG$226,'[1]2. Child Protection'!AA$1,FALSE))</f>
        <v>v</v>
      </c>
      <c r="R74" s="61" t="str">
        <f>IF(VLOOKUP($A74,'[1]2. Child Protection'!$B$8:$BG$226,'[1]2. Child Protection'!AB$1,FALSE)=H74,"",VLOOKUP($A74,'[1]2. Child Protection'!$B$8:$BG$226,'[1]2. Child Protection'!AB$1,FALSE))</f>
        <v>UNSD Population and Vital Statistics Report, January 2021, latest update on 4 Jan 2022</v>
      </c>
      <c r="S74" s="61" t="s">
        <v>406</v>
      </c>
      <c r="T74" s="132">
        <v>251.29478574851561</v>
      </c>
      <c r="U74" s="61">
        <v>2018</v>
      </c>
      <c r="V74" s="61" t="s">
        <v>551</v>
      </c>
      <c r="X74" s="61" t="s">
        <v>612</v>
      </c>
      <c r="Y74" s="61" t="b">
        <f t="shared" si="1"/>
        <v>1</v>
      </c>
      <c r="Z74" s="132">
        <f t="shared" si="2"/>
        <v>251.29478574851561</v>
      </c>
      <c r="AA74" s="74">
        <f t="shared" si="3"/>
        <v>2018</v>
      </c>
      <c r="AB74" s="74" t="str">
        <f t="shared" si="4"/>
        <v>Y13T17</v>
      </c>
      <c r="AC74" s="74">
        <f t="shared" si="5"/>
        <v>0</v>
      </c>
      <c r="AD74" s="74" t="str">
        <f t="shared" si="6"/>
        <v>Policía Nacional Civil</v>
      </c>
      <c r="AE74" s="61" t="b">
        <f t="shared" si="7"/>
        <v>1</v>
      </c>
      <c r="AF74" s="61" t="b">
        <f t="shared" si="8"/>
        <v>1</v>
      </c>
      <c r="AG74" s="61" t="b">
        <f t="shared" si="9"/>
        <v>1</v>
      </c>
      <c r="AH74" s="61" t="b">
        <f t="shared" si="10"/>
        <v>1</v>
      </c>
      <c r="AI74" s="61" t="s">
        <v>407</v>
      </c>
      <c r="AJ74" s="61">
        <v>9.6</v>
      </c>
      <c r="AK74" s="132">
        <f t="shared" si="0"/>
        <v>9.6367446577233036</v>
      </c>
      <c r="AL74" s="132">
        <f t="shared" si="11"/>
        <v>3.6744657723303931E-2</v>
      </c>
    </row>
    <row r="75" spans="1:38" x14ac:dyDescent="0.3">
      <c r="A75" s="61" t="s">
        <v>119</v>
      </c>
      <c r="B75" s="61" t="s">
        <v>401</v>
      </c>
      <c r="C75" s="74">
        <v>31.337787776024356</v>
      </c>
      <c r="D75" s="61" t="s">
        <v>12</v>
      </c>
      <c r="E75" s="69">
        <v>2020</v>
      </c>
      <c r="F75" s="71" t="s">
        <v>549</v>
      </c>
      <c r="G75" s="72"/>
      <c r="H75" s="73" t="s">
        <v>608</v>
      </c>
      <c r="J75" s="61">
        <f>IF(VLOOKUP($A75,'[1]2. Child Protection'!$B$8:$BG$226,'[1]2. Child Protection'!T$1,FALSE)=C75,"",VLOOKUP($A75,'[1]2. Child Protection'!$B$8:$BG$226,'[1]2. Child Protection'!T$1,FALSE)-C75)</f>
        <v>66.162212223975644</v>
      </c>
      <c r="K75" s="61" t="str">
        <f>IF(VLOOKUP($A75,'[1]2. Child Protection'!$B$8:$BG$226,'[1]2. Child Protection'!U$1,FALSE)=D75,"",VLOOKUP($A75,'[1]2. Child Protection'!$B$8:$BG$226,'[1]2. Child Protection'!U$1,FALSE))</f>
        <v/>
      </c>
      <c r="L75" s="74" t="e">
        <f>IF(VLOOKUP($A75,'[1]2. Child Protection'!$B$8:$BG$226,'[1]2. Child Protection'!V$1,FALSE)=#REF!,"",VLOOKUP($A75,'[1]2. Child Protection'!$B$8:$BG$226,'[1]2. Child Protection'!V$1,FALSE)-#REF!)</f>
        <v>#REF!</v>
      </c>
      <c r="M75" s="74" t="e">
        <f>IF(VLOOKUP($A75,'[1]2. Child Protection'!$B$8:$BG$226,'[1]2. Child Protection'!W$1,FALSE)=#REF!,"",VLOOKUP($A75,'[1]2. Child Protection'!$B$8:$BG$226,'[1]2. Child Protection'!W$1,FALSE))</f>
        <v>#REF!</v>
      </c>
      <c r="N75" s="74">
        <f>IF(VLOOKUP($A75,'[1]2. Child Protection'!$B$8:$BG$226,'[1]2. Child Protection'!X$1,FALSE)=E75,"",VLOOKUP($A75,'[1]2. Child Protection'!$B$8:$BG$226,'[1]2. Child Protection'!X$1,FALSE)-E75)</f>
        <v>-1921.5</v>
      </c>
      <c r="O75" s="74" t="e">
        <f>IF(VLOOKUP($A75,'[1]2. Child Protection'!$B$8:$BG$226,'[1]2. Child Protection'!Y$1,FALSE)=#REF!,"",VLOOKUP($A75,'[1]2. Child Protection'!$B$8:$BG$226,'[1]2. Child Protection'!Y$1,FALSE))</f>
        <v>#REF!</v>
      </c>
      <c r="P75" s="74" t="e">
        <f>IF(VLOOKUP($A75,'[1]2. Child Protection'!$B$8:$BG$226,'[1]2. Child Protection'!Z$1,FALSE)=F75,"",VLOOKUP($A75,'[1]2. Child Protection'!$B$8:$BG$226,'[1]2. Child Protection'!Z$1,FALSE)-F75)</f>
        <v>#VALUE!</v>
      </c>
      <c r="Q75" s="74" t="str">
        <f>IF(VLOOKUP($A75,'[1]2. Child Protection'!$B$8:$BG$226,'[1]2. Child Protection'!AA$1,FALSE)=G75,"",VLOOKUP($A75,'[1]2. Child Protection'!$B$8:$BG$226,'[1]2. Child Protection'!AA$1,FALSE))</f>
        <v/>
      </c>
      <c r="R75" s="61" t="str">
        <f>IF(VLOOKUP($A75,'[1]2. Child Protection'!$B$8:$BG$226,'[1]2. Child Protection'!AB$1,FALSE)=H75,"",VLOOKUP($A75,'[1]2. Child Protection'!$B$8:$BG$226,'[1]2. Child Protection'!AB$1,FALSE))</f>
        <v>WMS 2017</v>
      </c>
      <c r="S75" s="61" t="s">
        <v>407</v>
      </c>
      <c r="T75" s="132">
        <v>9.6367446577233036</v>
      </c>
      <c r="U75" s="61">
        <v>2008</v>
      </c>
      <c r="V75" s="61" t="s">
        <v>554</v>
      </c>
      <c r="X75" s="61" t="s">
        <v>552</v>
      </c>
      <c r="Y75" s="61" t="b">
        <f t="shared" si="1"/>
        <v>1</v>
      </c>
      <c r="Z75" s="132">
        <f t="shared" si="2"/>
        <v>9.6367446577233036</v>
      </c>
      <c r="AA75" s="74">
        <f t="shared" si="3"/>
        <v>2008</v>
      </c>
      <c r="AB75" s="74" t="str">
        <f t="shared" si="4"/>
        <v>Y10T17</v>
      </c>
      <c r="AC75" s="74">
        <f t="shared" si="5"/>
        <v>0</v>
      </c>
      <c r="AD75" s="74" t="str">
        <f t="shared" si="6"/>
        <v>UNODC</v>
      </c>
      <c r="AE75" s="61" t="b">
        <f t="shared" si="7"/>
        <v>1</v>
      </c>
      <c r="AF75" s="61" t="b">
        <f t="shared" si="8"/>
        <v>1</v>
      </c>
      <c r="AG75" s="61" t="b">
        <f t="shared" si="9"/>
        <v>1</v>
      </c>
      <c r="AH75" s="61" t="b">
        <f t="shared" si="10"/>
        <v>1</v>
      </c>
      <c r="AI75" s="61" t="s">
        <v>408</v>
      </c>
      <c r="AJ75" s="61">
        <v>0</v>
      </c>
      <c r="AK75" s="132">
        <f t="shared" ref="AK75:AK138" si="12">VLOOKUP(AI75,$S$11:$T$170,2,FALSE)</f>
        <v>0</v>
      </c>
      <c r="AL75" s="132">
        <f t="shared" si="11"/>
        <v>0</v>
      </c>
    </row>
    <row r="76" spans="1:38" x14ac:dyDescent="0.3">
      <c r="A76" s="61" t="s">
        <v>123</v>
      </c>
      <c r="B76" s="61" t="s">
        <v>403</v>
      </c>
      <c r="C76" s="74">
        <v>4.8742460654988919</v>
      </c>
      <c r="D76" s="61" t="s">
        <v>12</v>
      </c>
      <c r="E76" s="69">
        <v>2017</v>
      </c>
      <c r="F76" s="71" t="s">
        <v>551</v>
      </c>
      <c r="G76" s="72"/>
      <c r="H76" s="73" t="s">
        <v>610</v>
      </c>
      <c r="J76" s="61">
        <f>IF(VLOOKUP($A76,'[1]2. Child Protection'!$B$8:$BG$226,'[1]2. Child Protection'!T$1,FALSE)=C76,"",VLOOKUP($A76,'[1]2. Child Protection'!$B$8:$BG$226,'[1]2. Child Protection'!T$1,FALSE)-C76)</f>
        <v>52.525753934501104</v>
      </c>
      <c r="K76" s="61" t="str">
        <f>IF(VLOOKUP($A76,'[1]2. Child Protection'!$B$8:$BG$226,'[1]2. Child Protection'!U$1,FALSE)=D76,"",VLOOKUP($A76,'[1]2. Child Protection'!$B$8:$BG$226,'[1]2. Child Protection'!U$1,FALSE))</f>
        <v/>
      </c>
      <c r="L76" s="74" t="e">
        <f>IF(VLOOKUP($A76,'[1]2. Child Protection'!$B$8:$BG$226,'[1]2. Child Protection'!V$1,FALSE)=#REF!,"",VLOOKUP($A76,'[1]2. Child Protection'!$B$8:$BG$226,'[1]2. Child Protection'!V$1,FALSE)-#REF!)</f>
        <v>#REF!</v>
      </c>
      <c r="M76" s="74" t="e">
        <f>IF(VLOOKUP($A76,'[1]2. Child Protection'!$B$8:$BG$226,'[1]2. Child Protection'!W$1,FALSE)=#REF!,"",VLOOKUP($A76,'[1]2. Child Protection'!$B$8:$BG$226,'[1]2. Child Protection'!W$1,FALSE))</f>
        <v>#REF!</v>
      </c>
      <c r="N76" s="74">
        <f>IF(VLOOKUP($A76,'[1]2. Child Protection'!$B$8:$BG$226,'[1]2. Child Protection'!X$1,FALSE)=E76,"",VLOOKUP($A76,'[1]2. Child Protection'!$B$8:$BG$226,'[1]2. Child Protection'!X$1,FALSE)-E76)</f>
        <v>-1945</v>
      </c>
      <c r="O76" s="74" t="e">
        <f>IF(VLOOKUP($A76,'[1]2. Child Protection'!$B$8:$BG$226,'[1]2. Child Protection'!Y$1,FALSE)=#REF!,"",VLOOKUP($A76,'[1]2. Child Protection'!$B$8:$BG$226,'[1]2. Child Protection'!Y$1,FALSE))</f>
        <v>#REF!</v>
      </c>
      <c r="P76" s="74" t="e">
        <f>IF(VLOOKUP($A76,'[1]2. Child Protection'!$B$8:$BG$226,'[1]2. Child Protection'!Z$1,FALSE)=F76,"",VLOOKUP($A76,'[1]2. Child Protection'!$B$8:$BG$226,'[1]2. Child Protection'!Z$1,FALSE)-F76)</f>
        <v>#VALUE!</v>
      </c>
      <c r="Q76" s="74" t="str">
        <f>IF(VLOOKUP($A76,'[1]2. Child Protection'!$B$8:$BG$226,'[1]2. Child Protection'!AA$1,FALSE)=G76,"",VLOOKUP($A76,'[1]2. Child Protection'!$B$8:$BG$226,'[1]2. Child Protection'!AA$1,FALSE))</f>
        <v/>
      </c>
      <c r="R76" s="61" t="str">
        <f>IF(VLOOKUP($A76,'[1]2. Child Protection'!$B$8:$BG$226,'[1]2. Child Protection'!AB$1,FALSE)=H76,"",VLOOKUP($A76,'[1]2. Child Protection'!$B$8:$BG$226,'[1]2. Child Protection'!AB$1,FALSE))</f>
        <v>MICS 2017-18</v>
      </c>
      <c r="S76" s="61" t="s">
        <v>408</v>
      </c>
      <c r="T76" s="132">
        <v>0</v>
      </c>
      <c r="U76" s="61">
        <v>2020</v>
      </c>
      <c r="V76" s="61" t="s">
        <v>564</v>
      </c>
      <c r="W76" s="61" t="s">
        <v>613</v>
      </c>
      <c r="X76" s="61" t="s">
        <v>614</v>
      </c>
      <c r="Y76" s="61" t="b">
        <f t="shared" ref="Y76:Y139" si="13">Z76=T76</f>
        <v>1</v>
      </c>
      <c r="Z76" s="132">
        <f t="shared" ref="Z76:Z139" si="14">VLOOKUP($S76,$B$11:$H$212,2,FALSE)</f>
        <v>0</v>
      </c>
      <c r="AA76" s="74">
        <f t="shared" ref="AA76:AA139" si="15">VLOOKUP($S76,$B$11:$H$212,4,FALSE)</f>
        <v>2020</v>
      </c>
      <c r="AB76" s="74" t="str">
        <f t="shared" ref="AB76:AB139" si="16">VLOOKUP($S76,$B$11:$H$212,5,FALSE)</f>
        <v>Y15T17</v>
      </c>
      <c r="AC76" s="74" t="str">
        <f t="shared" ref="AC76:AC139" si="17">VLOOKUP($S76,$B$11:$H$212,6,FALSE)</f>
        <v xml:space="preserve">No clear data on children in pre-trial and pre-sentence. However, there are cases of children in police custody, that are not reported in a consistent way </v>
      </c>
      <c r="AD76" s="74" t="str">
        <f t="shared" ref="AD76:AD139" si="18">VLOOKUP($S76,$B$11:$H$212,7,FALSE)</f>
        <v>Ministry of Justice (General-Direction of Penitentiary services)</v>
      </c>
      <c r="AE76" s="61" t="b">
        <f t="shared" ref="AE76:AE139" si="19">AA76=U76</f>
        <v>1</v>
      </c>
      <c r="AF76" s="61" t="b">
        <f t="shared" ref="AF76:AF139" si="20">AB76=V76</f>
        <v>1</v>
      </c>
      <c r="AG76" s="61" t="b">
        <f t="shared" ref="AG76:AG139" si="21">AC76=W76</f>
        <v>1</v>
      </c>
      <c r="AH76" s="61" t="b">
        <f t="shared" ref="AH76:AH139" si="22">AD76=X76</f>
        <v>1</v>
      </c>
      <c r="AI76" s="61" t="s">
        <v>409</v>
      </c>
      <c r="AJ76" s="61">
        <v>18</v>
      </c>
      <c r="AK76" s="132">
        <f t="shared" si="12"/>
        <v>18.028381823957147</v>
      </c>
      <c r="AL76" s="132">
        <f t="shared" ref="AL76:AL139" si="23">AK76-AJ76</f>
        <v>2.838182395714739E-2</v>
      </c>
    </row>
    <row r="77" spans="1:38" x14ac:dyDescent="0.3">
      <c r="A77" s="61" t="s">
        <v>128</v>
      </c>
      <c r="B77" s="61" t="s">
        <v>407</v>
      </c>
      <c r="C77" s="74">
        <v>9.6367446577233036</v>
      </c>
      <c r="D77" s="61" t="s">
        <v>12</v>
      </c>
      <c r="E77" s="69">
        <v>2008</v>
      </c>
      <c r="F77" s="71" t="s">
        <v>554</v>
      </c>
      <c r="G77" s="72"/>
      <c r="H77" s="73" t="s">
        <v>552</v>
      </c>
      <c r="J77" s="61">
        <f>IF(VLOOKUP($A77,'[1]2. Child Protection'!$B$8:$BG$226,'[1]2. Child Protection'!T$1,FALSE)=C77,"",VLOOKUP($A77,'[1]2. Child Protection'!$B$8:$BG$226,'[1]2. Child Protection'!T$1,FALSE)-C77)</f>
        <v>47.563255342276697</v>
      </c>
      <c r="K77" s="61" t="str">
        <f>IF(VLOOKUP($A77,'[1]2. Child Protection'!$B$8:$BG$226,'[1]2. Child Protection'!U$1,FALSE)=D77,"",VLOOKUP($A77,'[1]2. Child Protection'!$B$8:$BG$226,'[1]2. Child Protection'!U$1,FALSE))</f>
        <v/>
      </c>
      <c r="L77" s="74" t="e">
        <f>IF(VLOOKUP($A77,'[1]2. Child Protection'!$B$8:$BG$226,'[1]2. Child Protection'!V$1,FALSE)=#REF!,"",VLOOKUP($A77,'[1]2. Child Protection'!$B$8:$BG$226,'[1]2. Child Protection'!V$1,FALSE)-#REF!)</f>
        <v>#REF!</v>
      </c>
      <c r="M77" s="74" t="e">
        <f>IF(VLOOKUP($A77,'[1]2. Child Protection'!$B$8:$BG$226,'[1]2. Child Protection'!W$1,FALSE)=#REF!,"",VLOOKUP($A77,'[1]2. Child Protection'!$B$8:$BG$226,'[1]2. Child Protection'!W$1,FALSE))</f>
        <v>#REF!</v>
      </c>
      <c r="N77" s="74">
        <f>IF(VLOOKUP($A77,'[1]2. Child Protection'!$B$8:$BG$226,'[1]2. Child Protection'!X$1,FALSE)=E77,"",VLOOKUP($A77,'[1]2. Child Protection'!$B$8:$BG$226,'[1]2. Child Protection'!X$1,FALSE)-E77)</f>
        <v>-1945.6</v>
      </c>
      <c r="O77" s="74" t="e">
        <f>IF(VLOOKUP($A77,'[1]2. Child Protection'!$B$8:$BG$226,'[1]2. Child Protection'!Y$1,FALSE)=#REF!,"",VLOOKUP($A77,'[1]2. Child Protection'!$B$8:$BG$226,'[1]2. Child Protection'!Y$1,FALSE))</f>
        <v>#REF!</v>
      </c>
      <c r="P77" s="74" t="e">
        <f>IF(VLOOKUP($A77,'[1]2. Child Protection'!$B$8:$BG$226,'[1]2. Child Protection'!Z$1,FALSE)=F77,"",VLOOKUP($A77,'[1]2. Child Protection'!$B$8:$BG$226,'[1]2. Child Protection'!Z$1,FALSE)-F77)</f>
        <v>#VALUE!</v>
      </c>
      <c r="Q77" s="74" t="str">
        <f>IF(VLOOKUP($A77,'[1]2. Child Protection'!$B$8:$BG$226,'[1]2. Child Protection'!AA$1,FALSE)=G77,"",VLOOKUP($A77,'[1]2. Child Protection'!$B$8:$BG$226,'[1]2. Child Protection'!AA$1,FALSE))</f>
        <v/>
      </c>
      <c r="R77" s="61" t="str">
        <f>IF(VLOOKUP($A77,'[1]2. Child Protection'!$B$8:$BG$226,'[1]2. Child Protection'!AB$1,FALSE)=H77,"",VLOOKUP($A77,'[1]2. Child Protection'!$B$8:$BG$226,'[1]2. Child Protection'!AB$1,FALSE))</f>
        <v>DHS 2018</v>
      </c>
      <c r="S77" s="61" t="s">
        <v>409</v>
      </c>
      <c r="T77" s="132">
        <v>18.028381823957147</v>
      </c>
      <c r="U77" s="61">
        <v>2019</v>
      </c>
      <c r="V77" s="61" t="s">
        <v>554</v>
      </c>
      <c r="X77" s="61" t="s">
        <v>615</v>
      </c>
      <c r="Y77" s="61" t="b">
        <f t="shared" si="13"/>
        <v>1</v>
      </c>
      <c r="Z77" s="132">
        <f t="shared" si="14"/>
        <v>18.028381823957147</v>
      </c>
      <c r="AA77" s="74">
        <f t="shared" si="15"/>
        <v>2019</v>
      </c>
      <c r="AB77" s="74" t="str">
        <f t="shared" si="16"/>
        <v>Y10T17</v>
      </c>
      <c r="AC77" s="74">
        <f t="shared" si="17"/>
        <v>0</v>
      </c>
      <c r="AD77" s="74" t="str">
        <f t="shared" si="18"/>
        <v>Ministry of Public Security</v>
      </c>
      <c r="AE77" s="61" t="b">
        <f t="shared" si="19"/>
        <v>1</v>
      </c>
      <c r="AF77" s="61" t="b">
        <f t="shared" si="20"/>
        <v>1</v>
      </c>
      <c r="AG77" s="61" t="b">
        <f t="shared" si="21"/>
        <v>1</v>
      </c>
      <c r="AH77" s="61" t="b">
        <f t="shared" si="22"/>
        <v>1</v>
      </c>
      <c r="AI77" s="61" t="s">
        <v>410</v>
      </c>
      <c r="AJ77" s="61">
        <v>19.8</v>
      </c>
      <c r="AK77" s="132">
        <f t="shared" si="12"/>
        <v>19.821995066715534</v>
      </c>
      <c r="AL77" s="132">
        <f t="shared" si="23"/>
        <v>2.1995066715533085E-2</v>
      </c>
    </row>
    <row r="78" spans="1:38" x14ac:dyDescent="0.3">
      <c r="A78" s="61" t="s">
        <v>116</v>
      </c>
      <c r="B78" s="61" t="s">
        <v>400</v>
      </c>
      <c r="C78" s="74">
        <v>4.421452889419462</v>
      </c>
      <c r="D78" s="61" t="s">
        <v>12</v>
      </c>
      <c r="E78" s="69">
        <v>2020</v>
      </c>
      <c r="F78" s="71" t="s">
        <v>564</v>
      </c>
      <c r="G78" s="72"/>
      <c r="H78" s="73" t="s">
        <v>607</v>
      </c>
      <c r="J78" s="61">
        <f>IF(VLOOKUP($A78,'[1]2. Child Protection'!$B$8:$BG$226,'[1]2. Child Protection'!T$1,FALSE)=C78,"",VLOOKUP($A78,'[1]2. Child Protection'!$B$8:$BG$226,'[1]2. Child Protection'!T$1,FALSE)-C78)</f>
        <v>36.878547110580534</v>
      </c>
      <c r="K78" s="61" t="str">
        <f>IF(VLOOKUP($A78,'[1]2. Child Protection'!$B$8:$BG$226,'[1]2. Child Protection'!U$1,FALSE)=D78,"",VLOOKUP($A78,'[1]2. Child Protection'!$B$8:$BG$226,'[1]2. Child Protection'!U$1,FALSE))</f>
        <v/>
      </c>
      <c r="L78" s="74" t="e">
        <f>IF(VLOOKUP($A78,'[1]2. Child Protection'!$B$8:$BG$226,'[1]2. Child Protection'!V$1,FALSE)=#REF!,"",VLOOKUP($A78,'[1]2. Child Protection'!$B$8:$BG$226,'[1]2. Child Protection'!V$1,FALSE)-#REF!)</f>
        <v>#REF!</v>
      </c>
      <c r="M78" s="74" t="e">
        <f>IF(VLOOKUP($A78,'[1]2. Child Protection'!$B$8:$BG$226,'[1]2. Child Protection'!W$1,FALSE)=#REF!,"",VLOOKUP($A78,'[1]2. Child Protection'!$B$8:$BG$226,'[1]2. Child Protection'!W$1,FALSE))</f>
        <v>#REF!</v>
      </c>
      <c r="N78" s="74">
        <f>IF(VLOOKUP($A78,'[1]2. Child Protection'!$B$8:$BG$226,'[1]2. Child Protection'!X$1,FALSE)=E78,"",VLOOKUP($A78,'[1]2. Child Protection'!$B$8:$BG$226,'[1]2. Child Protection'!X$1,FALSE)-E78)</f>
        <v>-1959.7</v>
      </c>
      <c r="O78" s="74" t="e">
        <f>IF(VLOOKUP($A78,'[1]2. Child Protection'!$B$8:$BG$226,'[1]2. Child Protection'!Y$1,FALSE)=#REF!,"",VLOOKUP($A78,'[1]2. Child Protection'!$B$8:$BG$226,'[1]2. Child Protection'!Y$1,FALSE))</f>
        <v>#REF!</v>
      </c>
      <c r="P78" s="74" t="e">
        <f>IF(VLOOKUP($A78,'[1]2. Child Protection'!$B$8:$BG$226,'[1]2. Child Protection'!Z$1,FALSE)=F78,"",VLOOKUP($A78,'[1]2. Child Protection'!$B$8:$BG$226,'[1]2. Child Protection'!Z$1,FALSE)-F78)</f>
        <v>#VALUE!</v>
      </c>
      <c r="Q78" s="74" t="str">
        <f>IF(VLOOKUP($A78,'[1]2. Child Protection'!$B$8:$BG$226,'[1]2. Child Protection'!AA$1,FALSE)=G78,"",VLOOKUP($A78,'[1]2. Child Protection'!$B$8:$BG$226,'[1]2. Child Protection'!AA$1,FALSE))</f>
        <v/>
      </c>
      <c r="R78" s="61" t="str">
        <f>IF(VLOOKUP($A78,'[1]2. Child Protection'!$B$8:$BG$226,'[1]2. Child Protection'!AB$1,FALSE)=H78,"",VLOOKUP($A78,'[1]2. Child Protection'!$B$8:$BG$226,'[1]2. Child Protection'!AB$1,FALSE))</f>
        <v>DHS 2019-20</v>
      </c>
      <c r="S78" s="61" t="s">
        <v>410</v>
      </c>
      <c r="T78" s="132">
        <v>19.821995066715534</v>
      </c>
      <c r="U78" s="61">
        <v>2020</v>
      </c>
      <c r="V78" s="61" t="s">
        <v>551</v>
      </c>
      <c r="X78" s="61" t="s">
        <v>616</v>
      </c>
      <c r="Y78" s="61" t="b">
        <f t="shared" si="13"/>
        <v>1</v>
      </c>
      <c r="Z78" s="132">
        <f t="shared" si="14"/>
        <v>19.821995066715534</v>
      </c>
      <c r="AA78" s="74">
        <f t="shared" si="15"/>
        <v>2020</v>
      </c>
      <c r="AB78" s="74" t="str">
        <f t="shared" si="16"/>
        <v>Y13T17</v>
      </c>
      <c r="AC78" s="74">
        <f t="shared" si="17"/>
        <v>0</v>
      </c>
      <c r="AD78" s="74" t="str">
        <f t="shared" si="18"/>
        <v>Ministry of Justice and Public Security</v>
      </c>
      <c r="AE78" s="61" t="b">
        <f t="shared" si="19"/>
        <v>1</v>
      </c>
      <c r="AF78" s="61" t="b">
        <f t="shared" si="20"/>
        <v>1</v>
      </c>
      <c r="AG78" s="61" t="b">
        <f t="shared" si="21"/>
        <v>1</v>
      </c>
      <c r="AH78" s="61" t="b">
        <f t="shared" si="22"/>
        <v>1</v>
      </c>
      <c r="AI78" s="61" t="s">
        <v>411</v>
      </c>
      <c r="AJ78" s="61">
        <v>10.199999999999999</v>
      </c>
      <c r="AK78" s="132">
        <f t="shared" si="12"/>
        <v>10.170269758927217</v>
      </c>
      <c r="AL78" s="132">
        <f t="shared" si="23"/>
        <v>-2.9730241072781993E-2</v>
      </c>
    </row>
    <row r="79" spans="1:38" x14ac:dyDescent="0.3">
      <c r="A79" s="61" t="s">
        <v>129</v>
      </c>
      <c r="B79" s="61" t="s">
        <v>408</v>
      </c>
      <c r="C79" s="74">
        <v>0</v>
      </c>
      <c r="D79" s="61" t="s">
        <v>28</v>
      </c>
      <c r="E79" s="69">
        <v>2020</v>
      </c>
      <c r="F79" s="71" t="s">
        <v>564</v>
      </c>
      <c r="G79" s="72" t="s">
        <v>613</v>
      </c>
      <c r="H79" s="73" t="s">
        <v>614</v>
      </c>
      <c r="J79" s="61">
        <f>IF(VLOOKUP($A79,'[1]2. Child Protection'!$B$8:$BG$226,'[1]2. Child Protection'!T$1,FALSE)=C79,"",VLOOKUP($A79,'[1]2. Child Protection'!$B$8:$BG$226,'[1]2. Child Protection'!T$1,FALSE)-C79)</f>
        <v>35.9</v>
      </c>
      <c r="K79" s="61">
        <f>IF(VLOOKUP($A79,'[1]2. Child Protection'!$B$8:$BG$226,'[1]2. Child Protection'!U$1,FALSE)=D79,"",VLOOKUP($A79,'[1]2. Child Protection'!$B$8:$BG$226,'[1]2. Child Protection'!U$1,FALSE))</f>
        <v>0</v>
      </c>
      <c r="L79" s="74" t="e">
        <f>IF(VLOOKUP($A79,'[1]2. Child Protection'!$B$8:$BG$226,'[1]2. Child Protection'!V$1,FALSE)=#REF!,"",VLOOKUP($A79,'[1]2. Child Protection'!$B$8:$BG$226,'[1]2. Child Protection'!V$1,FALSE)-#REF!)</f>
        <v>#REF!</v>
      </c>
      <c r="M79" s="74" t="e">
        <f>IF(VLOOKUP($A79,'[1]2. Child Protection'!$B$8:$BG$226,'[1]2. Child Protection'!W$1,FALSE)=#REF!,"",VLOOKUP($A79,'[1]2. Child Protection'!$B$8:$BG$226,'[1]2. Child Protection'!W$1,FALSE))</f>
        <v>#REF!</v>
      </c>
      <c r="N79" s="74">
        <f>IF(VLOOKUP($A79,'[1]2. Child Protection'!$B$8:$BG$226,'[1]2. Child Protection'!X$1,FALSE)=E79,"",VLOOKUP($A79,'[1]2. Child Protection'!$B$8:$BG$226,'[1]2. Child Protection'!X$1,FALSE)-E79)</f>
        <v>-1972.9</v>
      </c>
      <c r="O79" s="74" t="e">
        <f>IF(VLOOKUP($A79,'[1]2. Child Protection'!$B$8:$BG$226,'[1]2. Child Protection'!Y$1,FALSE)=#REF!,"",VLOOKUP($A79,'[1]2. Child Protection'!$B$8:$BG$226,'[1]2. Child Protection'!Y$1,FALSE))</f>
        <v>#REF!</v>
      </c>
      <c r="P79" s="74" t="e">
        <f>IF(VLOOKUP($A79,'[1]2. Child Protection'!$B$8:$BG$226,'[1]2. Child Protection'!Z$1,FALSE)=F79,"",VLOOKUP($A79,'[1]2. Child Protection'!$B$8:$BG$226,'[1]2. Child Protection'!Z$1,FALSE)-F79)</f>
        <v>#VALUE!</v>
      </c>
      <c r="Q79" s="74">
        <f>IF(VLOOKUP($A79,'[1]2. Child Protection'!$B$8:$BG$226,'[1]2. Child Protection'!AA$1,FALSE)=G79,"",VLOOKUP($A79,'[1]2. Child Protection'!$B$8:$BG$226,'[1]2. Child Protection'!AA$1,FALSE))</f>
        <v>0</v>
      </c>
      <c r="R79" s="61" t="str">
        <f>IF(VLOOKUP($A79,'[1]2. Child Protection'!$B$8:$BG$226,'[1]2. Child Protection'!AB$1,FALSE)=H79,"",VLOOKUP($A79,'[1]2. Child Protection'!$B$8:$BG$226,'[1]2. Child Protection'!AB$1,FALSE))</f>
        <v>MICS 2018-19</v>
      </c>
      <c r="S79" s="61" t="s">
        <v>411</v>
      </c>
      <c r="T79" s="132">
        <v>10.170269758927217</v>
      </c>
      <c r="U79" s="61">
        <v>2020</v>
      </c>
      <c r="V79" s="61" t="s">
        <v>617</v>
      </c>
      <c r="W79" s="61" t="s">
        <v>618</v>
      </c>
      <c r="X79" s="61" t="s">
        <v>619</v>
      </c>
      <c r="Y79" s="61" t="b">
        <f t="shared" si="13"/>
        <v>1</v>
      </c>
      <c r="Z79" s="132">
        <f t="shared" si="14"/>
        <v>10.170269758927217</v>
      </c>
      <c r="AA79" s="74">
        <f t="shared" si="15"/>
        <v>2020</v>
      </c>
      <c r="AB79" s="74" t="str">
        <f t="shared" si="16"/>
        <v>Y12T24</v>
      </c>
      <c r="AC79" s="74" t="str">
        <f t="shared" si="17"/>
        <v>Age is 12-24 years</v>
      </c>
      <c r="AD79" s="74" t="str">
        <f t="shared" si="18"/>
        <v>INAMI Report 2016-2020</v>
      </c>
      <c r="AE79" s="61" t="b">
        <f t="shared" si="19"/>
        <v>1</v>
      </c>
      <c r="AF79" s="61" t="b">
        <f t="shared" si="20"/>
        <v>1</v>
      </c>
      <c r="AG79" s="61" t="b">
        <f t="shared" si="21"/>
        <v>1</v>
      </c>
      <c r="AH79" s="61" t="b">
        <f t="shared" si="22"/>
        <v>1</v>
      </c>
      <c r="AI79" s="61" t="s">
        <v>412</v>
      </c>
      <c r="AJ79" s="61">
        <v>166</v>
      </c>
      <c r="AK79" s="132">
        <f t="shared" si="12"/>
        <v>165.96017983301221</v>
      </c>
      <c r="AL79" s="132">
        <f t="shared" si="23"/>
        <v>-3.9820166987794892E-2</v>
      </c>
    </row>
    <row r="80" spans="1:38" x14ac:dyDescent="0.3">
      <c r="A80" s="61" t="s">
        <v>106</v>
      </c>
      <c r="B80" s="61" t="s">
        <v>391</v>
      </c>
      <c r="C80" s="96">
        <v>14.34583014537108</v>
      </c>
      <c r="D80" s="61" t="s">
        <v>12</v>
      </c>
      <c r="E80" s="69">
        <v>2018</v>
      </c>
      <c r="F80" s="71" t="s">
        <v>553</v>
      </c>
      <c r="G80" s="72"/>
      <c r="H80" s="73" t="s">
        <v>603</v>
      </c>
      <c r="J80" s="61" t="e">
        <f>IF(VLOOKUP($A80,'[1]2. Child Protection'!$B$8:$BG$226,'[1]2. Child Protection'!T$1,FALSE)=C80,"",VLOOKUP($A80,'[1]2. Child Protection'!$B$8:$BG$226,'[1]2. Child Protection'!T$1,FALSE)-C80)</f>
        <v>#VALUE!</v>
      </c>
      <c r="K80" s="61" t="str">
        <f>IF(VLOOKUP($A80,'[1]2. Child Protection'!$B$8:$BG$226,'[1]2. Child Protection'!U$1,FALSE)=D80,"",VLOOKUP($A80,'[1]2. Child Protection'!$B$8:$BG$226,'[1]2. Child Protection'!U$1,FALSE))</f>
        <v/>
      </c>
      <c r="L80" s="74" t="e">
        <f>IF(VLOOKUP($A80,'[1]2. Child Protection'!$B$8:$BG$226,'[1]2. Child Protection'!V$1,FALSE)=#REF!,"",VLOOKUP($A80,'[1]2. Child Protection'!$B$8:$BG$226,'[1]2. Child Protection'!V$1,FALSE)-#REF!)</f>
        <v>#REF!</v>
      </c>
      <c r="M80" s="74" t="e">
        <f>IF(VLOOKUP($A80,'[1]2. Child Protection'!$B$8:$BG$226,'[1]2. Child Protection'!W$1,FALSE)=#REF!,"",VLOOKUP($A80,'[1]2. Child Protection'!$B$8:$BG$226,'[1]2. Child Protection'!W$1,FALSE))</f>
        <v>#REF!</v>
      </c>
      <c r="N80" s="74">
        <f>IF(VLOOKUP($A80,'[1]2. Child Protection'!$B$8:$BG$226,'[1]2. Child Protection'!X$1,FALSE)=E80,"",VLOOKUP($A80,'[1]2. Child Protection'!$B$8:$BG$226,'[1]2. Child Protection'!X$1,FALSE)-E80)</f>
        <v>-1964.7</v>
      </c>
      <c r="O80" s="74" t="e">
        <f>IF(VLOOKUP($A80,'[1]2. Child Protection'!$B$8:$BG$226,'[1]2. Child Protection'!Y$1,FALSE)=#REF!,"",VLOOKUP($A80,'[1]2. Child Protection'!$B$8:$BG$226,'[1]2. Child Protection'!Y$1,FALSE))</f>
        <v>#REF!</v>
      </c>
      <c r="P80" s="74" t="e">
        <f>IF(VLOOKUP($A80,'[1]2. Child Protection'!$B$8:$BG$226,'[1]2. Child Protection'!Z$1,FALSE)=F80,"",VLOOKUP($A80,'[1]2. Child Protection'!$B$8:$BG$226,'[1]2. Child Protection'!Z$1,FALSE)-F80)</f>
        <v>#VALUE!</v>
      </c>
      <c r="Q80" s="74" t="str">
        <f>IF(VLOOKUP($A80,'[1]2. Child Protection'!$B$8:$BG$226,'[1]2. Child Protection'!AA$1,FALSE)=G80,"",VLOOKUP($A80,'[1]2. Child Protection'!$B$8:$BG$226,'[1]2. Child Protection'!AA$1,FALSE))</f>
        <v>x</v>
      </c>
      <c r="R80" s="61" t="str">
        <f>IF(VLOOKUP($A80,'[1]2. Child Protection'!$B$8:$BG$226,'[1]2. Child Protection'!AB$1,FALSE)=H80,"",VLOOKUP($A80,'[1]2. Child Protection'!$B$8:$BG$226,'[1]2. Child Protection'!AB$1,FALSE))</f>
        <v>DHS 2011</v>
      </c>
      <c r="S80" s="61" t="s">
        <v>412</v>
      </c>
      <c r="T80" s="132">
        <v>165.96017983301221</v>
      </c>
      <c r="U80" s="61">
        <v>2017</v>
      </c>
      <c r="V80" s="61" t="s">
        <v>549</v>
      </c>
      <c r="X80" s="61" t="s">
        <v>597</v>
      </c>
      <c r="Y80" s="61" t="b">
        <f t="shared" si="13"/>
        <v>1</v>
      </c>
      <c r="Z80" s="132">
        <f t="shared" si="14"/>
        <v>165.96017983301221</v>
      </c>
      <c r="AA80" s="74">
        <f t="shared" si="15"/>
        <v>2017</v>
      </c>
      <c r="AB80" s="74" t="str">
        <f t="shared" si="16"/>
        <v>Y14T17</v>
      </c>
      <c r="AC80" s="74">
        <f t="shared" si="17"/>
        <v>0</v>
      </c>
      <c r="AD80" s="74" t="str">
        <f t="shared" si="18"/>
        <v>TransMonEE</v>
      </c>
      <c r="AE80" s="61" t="b">
        <f t="shared" si="19"/>
        <v>1</v>
      </c>
      <c r="AF80" s="61" t="b">
        <f t="shared" si="20"/>
        <v>1</v>
      </c>
      <c r="AG80" s="61" t="b">
        <f t="shared" si="21"/>
        <v>1</v>
      </c>
      <c r="AH80" s="61" t="b">
        <f t="shared" si="22"/>
        <v>1</v>
      </c>
      <c r="AI80" s="61" t="s">
        <v>413</v>
      </c>
      <c r="AJ80" s="61">
        <v>0</v>
      </c>
      <c r="AK80" s="132">
        <f t="shared" si="12"/>
        <v>0</v>
      </c>
      <c r="AL80" s="132">
        <f t="shared" si="23"/>
        <v>0</v>
      </c>
    </row>
    <row r="81" spans="1:38" x14ac:dyDescent="0.3">
      <c r="A81" s="61" t="s">
        <v>124</v>
      </c>
      <c r="B81" s="61" t="s">
        <v>404</v>
      </c>
      <c r="C81" s="96">
        <v>9.5281955185720406</v>
      </c>
      <c r="D81" s="61" t="s">
        <v>12</v>
      </c>
      <c r="E81" s="69">
        <v>2019</v>
      </c>
      <c r="F81" s="69" t="s">
        <v>564</v>
      </c>
      <c r="G81" s="70"/>
      <c r="H81" s="73" t="s">
        <v>562</v>
      </c>
      <c r="J81" s="61" t="e">
        <f>IF(VLOOKUP($A81,'[1]2. Child Protection'!$B$8:$BG$226,'[1]2. Child Protection'!T$1,FALSE)=C81,"",VLOOKUP($A81,'[1]2. Child Protection'!$B$8:$BG$226,'[1]2. Child Protection'!T$1,FALSE)-C81)</f>
        <v>#VALUE!</v>
      </c>
      <c r="K81" s="61" t="str">
        <f>IF(VLOOKUP($A81,'[1]2. Child Protection'!$B$8:$BG$226,'[1]2. Child Protection'!U$1,FALSE)=D81,"",VLOOKUP($A81,'[1]2. Child Protection'!$B$8:$BG$226,'[1]2. Child Protection'!U$1,FALSE))</f>
        <v/>
      </c>
      <c r="L81" s="74" t="e">
        <f>IF(VLOOKUP($A81,'[1]2. Child Protection'!$B$8:$BG$226,'[1]2. Child Protection'!V$1,FALSE)=#REF!,"",VLOOKUP($A81,'[1]2. Child Protection'!$B$8:$BG$226,'[1]2. Child Protection'!V$1,FALSE)-#REF!)</f>
        <v>#REF!</v>
      </c>
      <c r="M81" s="74" t="e">
        <f>IF(VLOOKUP($A81,'[1]2. Child Protection'!$B$8:$BG$226,'[1]2. Child Protection'!W$1,FALSE)=#REF!,"",VLOOKUP($A81,'[1]2. Child Protection'!$B$8:$BG$226,'[1]2. Child Protection'!W$1,FALSE))</f>
        <v>#REF!</v>
      </c>
      <c r="N81" s="74">
        <f>IF(VLOOKUP($A81,'[1]2. Child Protection'!$B$8:$BG$226,'[1]2. Child Protection'!X$1,FALSE)=E81,"",VLOOKUP($A81,'[1]2. Child Protection'!$B$8:$BG$226,'[1]2. Child Protection'!X$1,FALSE)-E81)</f>
        <v>-1919</v>
      </c>
      <c r="O81" s="74" t="e">
        <f>IF(VLOOKUP($A81,'[1]2. Child Protection'!$B$8:$BG$226,'[1]2. Child Protection'!Y$1,FALSE)=#REF!,"",VLOOKUP($A81,'[1]2. Child Protection'!$B$8:$BG$226,'[1]2. Child Protection'!Y$1,FALSE))</f>
        <v>#REF!</v>
      </c>
      <c r="P81" s="74" t="e">
        <f>IF(VLOOKUP($A81,'[1]2. Child Protection'!$B$8:$BG$226,'[1]2. Child Protection'!Z$1,FALSE)=F81,"",VLOOKUP($A81,'[1]2. Child Protection'!$B$8:$BG$226,'[1]2. Child Protection'!Z$1,FALSE)-F81)</f>
        <v>#VALUE!</v>
      </c>
      <c r="Q81" s="74" t="str">
        <f>IF(VLOOKUP($A81,'[1]2. Child Protection'!$B$8:$BG$226,'[1]2. Child Protection'!AA$1,FALSE)=G81,"",VLOOKUP($A81,'[1]2. Child Protection'!$B$8:$BG$226,'[1]2. Child Protection'!AA$1,FALSE))</f>
        <v>v</v>
      </c>
      <c r="R81" s="61" t="str">
        <f>IF(VLOOKUP($A81,'[1]2. Child Protection'!$B$8:$BG$226,'[1]2. Child Protection'!AB$1,FALSE)=H81,"",VLOOKUP($A81,'[1]2. Child Protection'!$B$8:$BG$226,'[1]2. Child Protection'!AB$1,FALSE))</f>
        <v>UNSD Population and Vital Statistics Report, January 2021, latest update on 4 Jan 2022</v>
      </c>
      <c r="S81" s="61" t="s">
        <v>413</v>
      </c>
      <c r="T81" s="132">
        <v>0</v>
      </c>
      <c r="U81" s="61">
        <v>2018</v>
      </c>
      <c r="V81" s="61" t="s">
        <v>564</v>
      </c>
      <c r="X81" s="61" t="s">
        <v>552</v>
      </c>
      <c r="Y81" s="61" t="b">
        <f t="shared" si="13"/>
        <v>1</v>
      </c>
      <c r="Z81" s="132">
        <f t="shared" si="14"/>
        <v>0</v>
      </c>
      <c r="AA81" s="74">
        <f t="shared" si="15"/>
        <v>2018</v>
      </c>
      <c r="AB81" s="74" t="str">
        <f t="shared" si="16"/>
        <v>Y15T17</v>
      </c>
      <c r="AC81" s="74">
        <f t="shared" si="17"/>
        <v>0</v>
      </c>
      <c r="AD81" s="74" t="str">
        <f t="shared" si="18"/>
        <v>UNODC</v>
      </c>
      <c r="AE81" s="61" t="b">
        <f t="shared" si="19"/>
        <v>1</v>
      </c>
      <c r="AF81" s="61" t="b">
        <f t="shared" si="20"/>
        <v>1</v>
      </c>
      <c r="AG81" s="61" t="b">
        <f t="shared" si="21"/>
        <v>1</v>
      </c>
      <c r="AH81" s="61" t="b">
        <f t="shared" si="22"/>
        <v>1</v>
      </c>
      <c r="AI81" s="61" t="s">
        <v>414</v>
      </c>
      <c r="AJ81" s="61">
        <v>28.6</v>
      </c>
      <c r="AK81" s="132">
        <f t="shared" si="12"/>
        <v>28.647245709691493</v>
      </c>
      <c r="AL81" s="132">
        <f t="shared" si="23"/>
        <v>4.7245709691491555E-2</v>
      </c>
    </row>
    <row r="82" spans="1:38" x14ac:dyDescent="0.3">
      <c r="A82" s="61" t="s">
        <v>138</v>
      </c>
      <c r="B82" s="61" t="s">
        <v>405</v>
      </c>
      <c r="C82" s="96">
        <v>264.60411154081009</v>
      </c>
      <c r="D82" s="61" t="s">
        <v>12</v>
      </c>
      <c r="E82" s="69">
        <v>2021</v>
      </c>
      <c r="F82" s="71" t="s">
        <v>553</v>
      </c>
      <c r="G82" s="72"/>
      <c r="H82" s="73" t="s">
        <v>611</v>
      </c>
      <c r="J82" s="61" t="e">
        <f>IF(VLOOKUP($A82,'[1]2. Child Protection'!$B$8:$BG$226,'[1]2. Child Protection'!T$1,FALSE)=C82,"",VLOOKUP($A82,'[1]2. Child Protection'!$B$8:$BG$226,'[1]2. Child Protection'!T$1,FALSE)-C82)</f>
        <v>#VALUE!</v>
      </c>
      <c r="K82" s="61" t="str">
        <f>IF(VLOOKUP($A82,'[1]2. Child Protection'!$B$8:$BG$226,'[1]2. Child Protection'!U$1,FALSE)=D82,"",VLOOKUP($A82,'[1]2. Child Protection'!$B$8:$BG$226,'[1]2. Child Protection'!U$1,FALSE))</f>
        <v/>
      </c>
      <c r="L82" s="74" t="e">
        <f>IF(VLOOKUP($A82,'[1]2. Child Protection'!$B$8:$BG$226,'[1]2. Child Protection'!V$1,FALSE)=#REF!,"",VLOOKUP($A82,'[1]2. Child Protection'!$B$8:$BG$226,'[1]2. Child Protection'!V$1,FALSE)-#REF!)</f>
        <v>#REF!</v>
      </c>
      <c r="M82" s="74" t="e">
        <f>IF(VLOOKUP($A82,'[1]2. Child Protection'!$B$8:$BG$226,'[1]2. Child Protection'!W$1,FALSE)=#REF!,"",VLOOKUP($A82,'[1]2. Child Protection'!$B$8:$BG$226,'[1]2. Child Protection'!W$1,FALSE))</f>
        <v>#REF!</v>
      </c>
      <c r="N82" s="74" t="e">
        <f>IF(VLOOKUP($A82,'[1]2. Child Protection'!$B$8:$BG$226,'[1]2. Child Protection'!X$1,FALSE)=E82,"",VLOOKUP($A82,'[1]2. Child Protection'!$B$8:$BG$226,'[1]2. Child Protection'!X$1,FALSE)-E82)</f>
        <v>#VALUE!</v>
      </c>
      <c r="O82" s="74" t="e">
        <f>IF(VLOOKUP($A82,'[1]2. Child Protection'!$B$8:$BG$226,'[1]2. Child Protection'!Y$1,FALSE)=#REF!,"",VLOOKUP($A82,'[1]2. Child Protection'!$B$8:$BG$226,'[1]2. Child Protection'!Y$1,FALSE))</f>
        <v>#REF!</v>
      </c>
      <c r="P82" s="74" t="e">
        <f>IF(VLOOKUP($A82,'[1]2. Child Protection'!$B$8:$BG$226,'[1]2. Child Protection'!Z$1,FALSE)=F82,"",VLOOKUP($A82,'[1]2. Child Protection'!$B$8:$BG$226,'[1]2. Child Protection'!Z$1,FALSE)-F82)</f>
        <v>#VALUE!</v>
      </c>
      <c r="Q82" s="74" t="str">
        <f>IF(VLOOKUP($A82,'[1]2. Child Protection'!$B$8:$BG$226,'[1]2. Child Protection'!AA$1,FALSE)=G82,"",VLOOKUP($A82,'[1]2. Child Protection'!$B$8:$BG$226,'[1]2. Child Protection'!AA$1,FALSE))</f>
        <v/>
      </c>
      <c r="R82" s="61">
        <f>IF(VLOOKUP($A82,'[1]2. Child Protection'!$B$8:$BG$226,'[1]2. Child Protection'!AB$1,FALSE)=H82,"",VLOOKUP($A82,'[1]2. Child Protection'!$B$8:$BG$226,'[1]2. Child Protection'!AB$1,FALSE))</f>
        <v>0</v>
      </c>
      <c r="S82" s="61" t="s">
        <v>414</v>
      </c>
      <c r="T82" s="132">
        <v>28.647245709691493</v>
      </c>
      <c r="U82" s="61">
        <v>2021</v>
      </c>
      <c r="V82" s="61" t="s">
        <v>604</v>
      </c>
      <c r="X82" s="61" t="s">
        <v>691</v>
      </c>
      <c r="Y82" s="61" t="b">
        <f t="shared" si="13"/>
        <v>1</v>
      </c>
      <c r="Z82" s="132">
        <f t="shared" si="14"/>
        <v>28.647245709691493</v>
      </c>
      <c r="AA82" s="74">
        <f>VLOOKUP($S82,$B$11:$H$212,4,FALSE)</f>
        <v>2021</v>
      </c>
      <c r="AB82" s="74" t="str">
        <f t="shared" si="16"/>
        <v>Y7T17</v>
      </c>
      <c r="AC82" s="74">
        <f t="shared" si="17"/>
        <v>0</v>
      </c>
      <c r="AD82" s="74" t="str">
        <f t="shared" si="18"/>
        <v>National Crime Records Bureau, Ministry of Home Affairs, Crime in India Statistics Report 2021</v>
      </c>
      <c r="AE82" s="61" t="b">
        <f t="shared" si="19"/>
        <v>1</v>
      </c>
      <c r="AF82" s="61" t="b">
        <f t="shared" si="20"/>
        <v>1</v>
      </c>
      <c r="AG82" s="61" t="b">
        <f t="shared" si="21"/>
        <v>1</v>
      </c>
      <c r="AH82" s="61" t="b">
        <f t="shared" si="22"/>
        <v>1</v>
      </c>
      <c r="AI82" s="61" t="s">
        <v>415</v>
      </c>
      <c r="AJ82" s="61">
        <v>13.8</v>
      </c>
      <c r="AK82" s="132">
        <f t="shared" si="12"/>
        <v>13.846962027875556</v>
      </c>
      <c r="AL82" s="132">
        <f t="shared" si="23"/>
        <v>4.6962027875554924E-2</v>
      </c>
    </row>
    <row r="83" spans="1:38" x14ac:dyDescent="0.3">
      <c r="A83" s="61" t="s">
        <v>126</v>
      </c>
      <c r="B83" s="61" t="s">
        <v>406</v>
      </c>
      <c r="C83" s="74">
        <v>251.29478574851561</v>
      </c>
      <c r="D83" s="61" t="s">
        <v>12</v>
      </c>
      <c r="E83" s="69">
        <v>2018</v>
      </c>
      <c r="F83" s="71" t="s">
        <v>551</v>
      </c>
      <c r="G83" s="72"/>
      <c r="H83" s="73" t="s">
        <v>612</v>
      </c>
      <c r="J83" s="61">
        <f>IF(VLOOKUP($A83,'[1]2. Child Protection'!$B$8:$BG$226,'[1]2. Child Protection'!T$1,FALSE)=C83,"",VLOOKUP($A83,'[1]2. Child Protection'!$B$8:$BG$226,'[1]2. Child Protection'!T$1,FALSE)-C83)</f>
        <v>-162.79478574851561</v>
      </c>
      <c r="K83" s="61" t="str">
        <f>IF(VLOOKUP($A83,'[1]2. Child Protection'!$B$8:$BG$226,'[1]2. Child Protection'!U$1,FALSE)=D83,"",VLOOKUP($A83,'[1]2. Child Protection'!$B$8:$BG$226,'[1]2. Child Protection'!U$1,FALSE))</f>
        <v>y</v>
      </c>
      <c r="L83" s="74" t="e">
        <f>IF(VLOOKUP($A83,'[1]2. Child Protection'!$B$8:$BG$226,'[1]2. Child Protection'!V$1,FALSE)=#REF!,"",VLOOKUP($A83,'[1]2. Child Protection'!$B$8:$BG$226,'[1]2. Child Protection'!V$1,FALSE)-#REF!)</f>
        <v>#REF!</v>
      </c>
      <c r="M83" s="74" t="e">
        <f>IF(VLOOKUP($A83,'[1]2. Child Protection'!$B$8:$BG$226,'[1]2. Child Protection'!W$1,FALSE)=#REF!,"",VLOOKUP($A83,'[1]2. Child Protection'!$B$8:$BG$226,'[1]2. Child Protection'!W$1,FALSE))</f>
        <v>#REF!</v>
      </c>
      <c r="N83" s="74" t="e">
        <f>IF(VLOOKUP($A83,'[1]2. Child Protection'!$B$8:$BG$226,'[1]2. Child Protection'!X$1,FALSE)=E83,"",VLOOKUP($A83,'[1]2. Child Protection'!$B$8:$BG$226,'[1]2. Child Protection'!X$1,FALSE)-E83)</f>
        <v>#VALUE!</v>
      </c>
      <c r="O83" s="74" t="e">
        <f>IF(VLOOKUP($A83,'[1]2. Child Protection'!$B$8:$BG$226,'[1]2. Child Protection'!Y$1,FALSE)=#REF!,"",VLOOKUP($A83,'[1]2. Child Protection'!$B$8:$BG$226,'[1]2. Child Protection'!Y$1,FALSE))</f>
        <v>#REF!</v>
      </c>
      <c r="P83" s="74" t="e">
        <f>IF(VLOOKUP($A83,'[1]2. Child Protection'!$B$8:$BG$226,'[1]2. Child Protection'!Z$1,FALSE)=F83,"",VLOOKUP($A83,'[1]2. Child Protection'!$B$8:$BG$226,'[1]2. Child Protection'!Z$1,FALSE)-F83)</f>
        <v>#VALUE!</v>
      </c>
      <c r="Q83" s="74" t="str">
        <f>IF(VLOOKUP($A83,'[1]2. Child Protection'!$B$8:$BG$226,'[1]2. Child Protection'!AA$1,FALSE)=G83,"",VLOOKUP($A83,'[1]2. Child Protection'!$B$8:$BG$226,'[1]2. Child Protection'!AA$1,FALSE))</f>
        <v/>
      </c>
      <c r="R83" s="61" t="str">
        <f>IF(VLOOKUP($A83,'[1]2. Child Protection'!$B$8:$BG$226,'[1]2. Child Protection'!AB$1,FALSE)=H83,"",VLOOKUP($A83,'[1]2. Child Protection'!$B$8:$BG$226,'[1]2. Child Protection'!AB$1,FALSE))</f>
        <v>ENSMI 2014-15</v>
      </c>
      <c r="S83" s="61" t="s">
        <v>415</v>
      </c>
      <c r="T83" s="132">
        <v>13.846962027875556</v>
      </c>
      <c r="U83" s="61">
        <v>2019</v>
      </c>
      <c r="V83" s="61" t="s">
        <v>549</v>
      </c>
      <c r="X83" s="61" t="s">
        <v>620</v>
      </c>
      <c r="Y83" s="61" t="b">
        <f t="shared" si="13"/>
        <v>1</v>
      </c>
      <c r="Z83" s="132">
        <f t="shared" si="14"/>
        <v>13.846962027875556</v>
      </c>
      <c r="AA83" s="74">
        <f t="shared" si="15"/>
        <v>2019</v>
      </c>
      <c r="AB83" s="74" t="str">
        <f t="shared" si="16"/>
        <v>Y14T17</v>
      </c>
      <c r="AC83" s="74">
        <f t="shared" si="17"/>
        <v>0</v>
      </c>
      <c r="AD83" s="74" t="str">
        <f t="shared" si="18"/>
        <v>Correctional database system</v>
      </c>
      <c r="AE83" s="61" t="b">
        <f t="shared" si="19"/>
        <v>1</v>
      </c>
      <c r="AF83" s="61" t="b">
        <f t="shared" si="20"/>
        <v>1</v>
      </c>
      <c r="AG83" s="61" t="b">
        <f t="shared" si="21"/>
        <v>1</v>
      </c>
      <c r="AH83" s="61" t="b">
        <f t="shared" si="22"/>
        <v>1</v>
      </c>
      <c r="AI83" s="61" t="s">
        <v>417</v>
      </c>
      <c r="AJ83" s="61">
        <v>26.1</v>
      </c>
      <c r="AK83" s="132">
        <f t="shared" si="12"/>
        <v>26.058509512592149</v>
      </c>
      <c r="AL83" s="132">
        <f t="shared" si="23"/>
        <v>-4.1490487407852328E-2</v>
      </c>
    </row>
    <row r="84" spans="1:38" x14ac:dyDescent="0.3">
      <c r="A84" s="61" t="s">
        <v>130</v>
      </c>
      <c r="B84" s="61" t="s">
        <v>409</v>
      </c>
      <c r="C84" s="74">
        <v>18.028381823957147</v>
      </c>
      <c r="D84" s="61" t="s">
        <v>12</v>
      </c>
      <c r="E84" s="69">
        <v>2019</v>
      </c>
      <c r="F84" s="71" t="s">
        <v>554</v>
      </c>
      <c r="G84" s="72"/>
      <c r="H84" s="73" t="s">
        <v>615</v>
      </c>
      <c r="J84" s="61">
        <f>IF(VLOOKUP($A84,'[1]2. Child Protection'!$B$8:$BG$226,'[1]2. Child Protection'!T$1,FALSE)=C84,"",VLOOKUP($A84,'[1]2. Child Protection'!$B$8:$BG$226,'[1]2. Child Protection'!T$1,FALSE)-C84)</f>
        <v>49.871618176042858</v>
      </c>
      <c r="K84" s="61" t="str">
        <f>IF(VLOOKUP($A84,'[1]2. Child Protection'!$B$8:$BG$226,'[1]2. Child Protection'!U$1,FALSE)=D84,"",VLOOKUP($A84,'[1]2. Child Protection'!$B$8:$BG$226,'[1]2. Child Protection'!U$1,FALSE))</f>
        <v/>
      </c>
      <c r="L84" s="74" t="e">
        <f>IF(VLOOKUP($A84,'[1]2. Child Protection'!$B$8:$BG$226,'[1]2. Child Protection'!V$1,FALSE)=#REF!,"",VLOOKUP($A84,'[1]2. Child Protection'!$B$8:$BG$226,'[1]2. Child Protection'!V$1,FALSE)-#REF!)</f>
        <v>#REF!</v>
      </c>
      <c r="M84" s="74" t="e">
        <f>IF(VLOOKUP($A84,'[1]2. Child Protection'!$B$8:$BG$226,'[1]2. Child Protection'!W$1,FALSE)=#REF!,"",VLOOKUP($A84,'[1]2. Child Protection'!$B$8:$BG$226,'[1]2. Child Protection'!W$1,FALSE))</f>
        <v>#REF!</v>
      </c>
      <c r="N84" s="74">
        <f>IF(VLOOKUP($A84,'[1]2. Child Protection'!$B$8:$BG$226,'[1]2. Child Protection'!X$1,FALSE)=E84,"",VLOOKUP($A84,'[1]2. Child Protection'!$B$8:$BG$226,'[1]2. Child Protection'!X$1,FALSE)-E84)</f>
        <v>-1920.7</v>
      </c>
      <c r="O84" s="74" t="e">
        <f>IF(VLOOKUP($A84,'[1]2. Child Protection'!$B$8:$BG$226,'[1]2. Child Protection'!Y$1,FALSE)=#REF!,"",VLOOKUP($A84,'[1]2. Child Protection'!$B$8:$BG$226,'[1]2. Child Protection'!Y$1,FALSE))</f>
        <v>#REF!</v>
      </c>
      <c r="P84" s="74" t="e">
        <f>IF(VLOOKUP($A84,'[1]2. Child Protection'!$B$8:$BG$226,'[1]2. Child Protection'!Z$1,FALSE)=F84,"",VLOOKUP($A84,'[1]2. Child Protection'!$B$8:$BG$226,'[1]2. Child Protection'!Z$1,FALSE)-F84)</f>
        <v>#VALUE!</v>
      </c>
      <c r="Q84" s="74" t="str">
        <f>IF(VLOOKUP($A84,'[1]2. Child Protection'!$B$8:$BG$226,'[1]2. Child Protection'!AA$1,FALSE)=G84,"",VLOOKUP($A84,'[1]2. Child Protection'!$B$8:$BG$226,'[1]2. Child Protection'!AA$1,FALSE))</f>
        <v/>
      </c>
      <c r="R84" s="61" t="str">
        <f>IF(VLOOKUP($A84,'[1]2. Child Protection'!$B$8:$BG$226,'[1]2. Child Protection'!AB$1,FALSE)=H84,"",VLOOKUP($A84,'[1]2. Child Protection'!$B$8:$BG$226,'[1]2. Child Protection'!AB$1,FALSE))</f>
        <v>MICS 2019-20</v>
      </c>
      <c r="S84" s="61" t="s">
        <v>417</v>
      </c>
      <c r="T84" s="132">
        <v>26.058509512592149</v>
      </c>
      <c r="U84" s="61">
        <v>2020</v>
      </c>
      <c r="V84" s="61" t="s">
        <v>565</v>
      </c>
      <c r="X84" s="61" t="s">
        <v>586</v>
      </c>
      <c r="Y84" s="61" t="b">
        <f t="shared" si="13"/>
        <v>1</v>
      </c>
      <c r="Z84" s="132">
        <f t="shared" si="14"/>
        <v>26.058509512592149</v>
      </c>
      <c r="AA84" s="74">
        <f t="shared" si="15"/>
        <v>2020</v>
      </c>
      <c r="AB84" s="74" t="str">
        <f t="shared" si="16"/>
        <v>Y9T17</v>
      </c>
      <c r="AC84" s="74">
        <f t="shared" si="17"/>
        <v>0</v>
      </c>
      <c r="AD84" s="74" t="str">
        <f t="shared" si="18"/>
        <v>Ministry of Justice</v>
      </c>
      <c r="AE84" s="61" t="b">
        <f t="shared" si="19"/>
        <v>1</v>
      </c>
      <c r="AF84" s="61" t="b">
        <f t="shared" si="20"/>
        <v>1</v>
      </c>
      <c r="AG84" s="61" t="b">
        <f t="shared" si="21"/>
        <v>1</v>
      </c>
      <c r="AH84" s="61" t="b">
        <f t="shared" si="22"/>
        <v>1</v>
      </c>
      <c r="AI84" s="61" t="s">
        <v>418</v>
      </c>
      <c r="AJ84" s="61">
        <v>3.9</v>
      </c>
      <c r="AK84" s="132">
        <f t="shared" si="12"/>
        <v>3.9257803189416092</v>
      </c>
      <c r="AL84" s="132">
        <f t="shared" si="23"/>
        <v>2.5780318941609259E-2</v>
      </c>
    </row>
    <row r="85" spans="1:38" x14ac:dyDescent="0.3">
      <c r="A85" s="61" t="s">
        <v>132</v>
      </c>
      <c r="B85" s="61" t="s">
        <v>411</v>
      </c>
      <c r="C85" s="74">
        <v>10.170269758927217</v>
      </c>
      <c r="D85" s="61" t="s">
        <v>28</v>
      </c>
      <c r="E85" s="69">
        <v>2020</v>
      </c>
      <c r="F85" s="71" t="s">
        <v>617</v>
      </c>
      <c r="G85" s="72" t="s">
        <v>618</v>
      </c>
      <c r="H85" s="73" t="s">
        <v>619</v>
      </c>
      <c r="J85" s="61">
        <f>IF(VLOOKUP($A85,'[1]2. Child Protection'!$B$8:$BG$226,'[1]2. Child Protection'!T$1,FALSE)=C85,"",VLOOKUP($A85,'[1]2. Child Protection'!$B$8:$BG$226,'[1]2. Child Protection'!T$1,FALSE)-C85)</f>
        <v>77.229730241072787</v>
      </c>
      <c r="K85" s="61">
        <f>IF(VLOOKUP($A85,'[1]2. Child Protection'!$B$8:$BG$226,'[1]2. Child Protection'!U$1,FALSE)=D85,"",VLOOKUP($A85,'[1]2. Child Protection'!$B$8:$BG$226,'[1]2. Child Protection'!U$1,FALSE))</f>
        <v>0</v>
      </c>
      <c r="L85" s="74" t="e">
        <f>IF(VLOOKUP($A85,'[1]2. Child Protection'!$B$8:$BG$226,'[1]2. Child Protection'!V$1,FALSE)=#REF!,"",VLOOKUP($A85,'[1]2. Child Protection'!$B$8:$BG$226,'[1]2. Child Protection'!V$1,FALSE)-#REF!)</f>
        <v>#REF!</v>
      </c>
      <c r="M85" s="74" t="e">
        <f>IF(VLOOKUP($A85,'[1]2. Child Protection'!$B$8:$BG$226,'[1]2. Child Protection'!W$1,FALSE)=#REF!,"",VLOOKUP($A85,'[1]2. Child Protection'!$B$8:$BG$226,'[1]2. Child Protection'!W$1,FALSE))</f>
        <v>#REF!</v>
      </c>
      <c r="N85" s="74">
        <f>IF(VLOOKUP($A85,'[1]2. Child Protection'!$B$8:$BG$226,'[1]2. Child Protection'!X$1,FALSE)=E85,"",VLOOKUP($A85,'[1]2. Child Protection'!$B$8:$BG$226,'[1]2. Child Protection'!X$1,FALSE)-E85)</f>
        <v>-1922.9</v>
      </c>
      <c r="O85" s="74" t="e">
        <f>IF(VLOOKUP($A85,'[1]2. Child Protection'!$B$8:$BG$226,'[1]2. Child Protection'!Y$1,FALSE)=#REF!,"",VLOOKUP($A85,'[1]2. Child Protection'!$B$8:$BG$226,'[1]2. Child Protection'!Y$1,FALSE))</f>
        <v>#REF!</v>
      </c>
      <c r="P85" s="74" t="e">
        <f>IF(VLOOKUP($A85,'[1]2. Child Protection'!$B$8:$BG$226,'[1]2. Child Protection'!Z$1,FALSE)=F85,"",VLOOKUP($A85,'[1]2. Child Protection'!$B$8:$BG$226,'[1]2. Child Protection'!Z$1,FALSE)-F85)</f>
        <v>#VALUE!</v>
      </c>
      <c r="Q85" s="74">
        <f>IF(VLOOKUP($A85,'[1]2. Child Protection'!$B$8:$BG$226,'[1]2. Child Protection'!AA$1,FALSE)=G85,"",VLOOKUP($A85,'[1]2. Child Protection'!$B$8:$BG$226,'[1]2. Child Protection'!AA$1,FALSE))</f>
        <v>0</v>
      </c>
      <c r="R85" s="61" t="str">
        <f>IF(VLOOKUP($A85,'[1]2. Child Protection'!$B$8:$BG$226,'[1]2. Child Protection'!AB$1,FALSE)=H85,"",VLOOKUP($A85,'[1]2. Child Protection'!$B$8:$BG$226,'[1]2. Child Protection'!AB$1,FALSE))</f>
        <v>MICS 2019</v>
      </c>
      <c r="S85" s="61" t="s">
        <v>418</v>
      </c>
      <c r="T85" s="132">
        <v>3.9257803189416092</v>
      </c>
      <c r="U85" s="61">
        <v>2016</v>
      </c>
      <c r="V85" s="61" t="s">
        <v>553</v>
      </c>
      <c r="X85" s="61" t="s">
        <v>552</v>
      </c>
      <c r="Y85" s="61" t="b">
        <f t="shared" si="13"/>
        <v>1</v>
      </c>
      <c r="Z85" s="132">
        <f t="shared" si="14"/>
        <v>3.9257803189416092</v>
      </c>
      <c r="AA85" s="74">
        <f t="shared" si="15"/>
        <v>2016</v>
      </c>
      <c r="AB85" s="74" t="str">
        <f t="shared" si="16"/>
        <v>Y12T17</v>
      </c>
      <c r="AC85" s="74">
        <f t="shared" si="17"/>
        <v>0</v>
      </c>
      <c r="AD85" s="74" t="str">
        <f t="shared" si="18"/>
        <v>UNODC</v>
      </c>
      <c r="AE85" s="61" t="b">
        <f t="shared" si="19"/>
        <v>1</v>
      </c>
      <c r="AF85" s="61" t="b">
        <f t="shared" si="20"/>
        <v>1</v>
      </c>
      <c r="AG85" s="61" t="b">
        <f t="shared" si="21"/>
        <v>1</v>
      </c>
      <c r="AH85" s="61" t="b">
        <f t="shared" si="22"/>
        <v>1</v>
      </c>
      <c r="AI85" s="61" t="s">
        <v>419</v>
      </c>
      <c r="AJ85" s="61">
        <v>51.6</v>
      </c>
      <c r="AK85" s="132">
        <f t="shared" si="12"/>
        <v>51.648321165376338</v>
      </c>
      <c r="AL85" s="132">
        <f t="shared" si="23"/>
        <v>4.8321165376336239E-2</v>
      </c>
    </row>
    <row r="86" spans="1:38" x14ac:dyDescent="0.3">
      <c r="A86" s="61" t="s">
        <v>88</v>
      </c>
      <c r="B86" s="61" t="s">
        <v>380</v>
      </c>
      <c r="C86" s="96">
        <v>4.4695876486137891</v>
      </c>
      <c r="D86" s="61" t="s">
        <v>12</v>
      </c>
      <c r="E86" s="69">
        <v>2020</v>
      </c>
      <c r="F86" s="71" t="s">
        <v>549</v>
      </c>
      <c r="G86" s="72"/>
      <c r="H86" s="73" t="s">
        <v>595</v>
      </c>
      <c r="J86" s="61" t="e">
        <f>IF(VLOOKUP($A86,'[1]2. Child Protection'!$B$8:$BG$226,'[1]2. Child Protection'!T$1,FALSE)=C86,"",VLOOKUP($A86,'[1]2. Child Protection'!$B$8:$BG$226,'[1]2. Child Protection'!T$1,FALSE)-C86)</f>
        <v>#VALUE!</v>
      </c>
      <c r="K86" s="61" t="str">
        <f>IF(VLOOKUP($A86,'[1]2. Child Protection'!$B$8:$BG$226,'[1]2. Child Protection'!U$1,FALSE)=D86,"",VLOOKUP($A86,'[1]2. Child Protection'!$B$8:$BG$226,'[1]2. Child Protection'!U$1,FALSE))</f>
        <v/>
      </c>
      <c r="L86" s="74" t="e">
        <f>IF(VLOOKUP($A86,'[1]2. Child Protection'!$B$8:$BG$226,'[1]2. Child Protection'!V$1,FALSE)=#REF!,"",VLOOKUP($A86,'[1]2. Child Protection'!$B$8:$BG$226,'[1]2. Child Protection'!V$1,FALSE)-#REF!)</f>
        <v>#REF!</v>
      </c>
      <c r="M86" s="74" t="e">
        <f>IF(VLOOKUP($A86,'[1]2. Child Protection'!$B$8:$BG$226,'[1]2. Child Protection'!W$1,FALSE)=#REF!,"",VLOOKUP($A86,'[1]2. Child Protection'!$B$8:$BG$226,'[1]2. Child Protection'!W$1,FALSE))</f>
        <v>#REF!</v>
      </c>
      <c r="N86" s="74">
        <f>IF(VLOOKUP($A86,'[1]2. Child Protection'!$B$8:$BG$226,'[1]2. Child Protection'!X$1,FALSE)=E86,"",VLOOKUP($A86,'[1]2. Child Protection'!$B$8:$BG$226,'[1]2. Child Protection'!X$1,FALSE)-E86)</f>
        <v>-1920</v>
      </c>
      <c r="O86" s="74" t="e">
        <f>IF(VLOOKUP($A86,'[1]2. Child Protection'!$B$8:$BG$226,'[1]2. Child Protection'!Y$1,FALSE)=#REF!,"",VLOOKUP($A86,'[1]2. Child Protection'!$B$8:$BG$226,'[1]2. Child Protection'!Y$1,FALSE))</f>
        <v>#REF!</v>
      </c>
      <c r="P86" s="74" t="e">
        <f>IF(VLOOKUP($A86,'[1]2. Child Protection'!$B$8:$BG$226,'[1]2. Child Protection'!Z$1,FALSE)=F86,"",VLOOKUP($A86,'[1]2. Child Protection'!$B$8:$BG$226,'[1]2. Child Protection'!Z$1,FALSE)-F86)</f>
        <v>#VALUE!</v>
      </c>
      <c r="Q86" s="74" t="str">
        <f>IF(VLOOKUP($A86,'[1]2. Child Protection'!$B$8:$BG$226,'[1]2. Child Protection'!AA$1,FALSE)=G86,"",VLOOKUP($A86,'[1]2. Child Protection'!$B$8:$BG$226,'[1]2. Child Protection'!AA$1,FALSE))</f>
        <v>y</v>
      </c>
      <c r="R86" s="61" t="str">
        <f>IF(VLOOKUP($A86,'[1]2. Child Protection'!$B$8:$BG$226,'[1]2. Child Protection'!AB$1,FALSE)=H86,"",VLOOKUP($A86,'[1]2. Child Protection'!$B$8:$BG$226,'[1]2. Child Protection'!AB$1,FALSE))</f>
        <v>Ministry of Public Administration</v>
      </c>
      <c r="S86" s="61" t="s">
        <v>419</v>
      </c>
      <c r="T86" s="132">
        <v>51.648321165376338</v>
      </c>
      <c r="U86" s="61">
        <v>2014</v>
      </c>
      <c r="V86" s="61" t="s">
        <v>553</v>
      </c>
      <c r="X86" s="61" t="s">
        <v>552</v>
      </c>
      <c r="Y86" s="61" t="b">
        <f t="shared" si="13"/>
        <v>1</v>
      </c>
      <c r="Z86" s="132">
        <f t="shared" si="14"/>
        <v>51.648321165376338</v>
      </c>
      <c r="AA86" s="74">
        <f t="shared" si="15"/>
        <v>2014</v>
      </c>
      <c r="AB86" s="74" t="str">
        <f t="shared" si="16"/>
        <v>Y12T17</v>
      </c>
      <c r="AC86" s="74">
        <f t="shared" si="17"/>
        <v>0</v>
      </c>
      <c r="AD86" s="74" t="str">
        <f t="shared" si="18"/>
        <v>UNODC</v>
      </c>
      <c r="AE86" s="61" t="b">
        <f t="shared" si="19"/>
        <v>1</v>
      </c>
      <c r="AF86" s="61" t="b">
        <f t="shared" si="20"/>
        <v>1</v>
      </c>
      <c r="AG86" s="61" t="b">
        <f t="shared" si="21"/>
        <v>1</v>
      </c>
      <c r="AH86" s="61" t="b">
        <f t="shared" si="22"/>
        <v>1</v>
      </c>
      <c r="AI86" s="61" t="s">
        <v>420</v>
      </c>
      <c r="AJ86" s="61">
        <v>63.8</v>
      </c>
      <c r="AK86" s="132">
        <f t="shared" si="12"/>
        <v>63.760362148397334</v>
      </c>
      <c r="AL86" s="132">
        <f t="shared" si="23"/>
        <v>-3.9637851602662977E-2</v>
      </c>
    </row>
    <row r="87" spans="1:38" x14ac:dyDescent="0.3">
      <c r="A87" s="61" t="s">
        <v>131</v>
      </c>
      <c r="B87" s="61" t="s">
        <v>410</v>
      </c>
      <c r="C87" s="74">
        <v>19.821995066715534</v>
      </c>
      <c r="D87" s="61" t="s">
        <v>12</v>
      </c>
      <c r="E87" s="69">
        <v>2020</v>
      </c>
      <c r="F87" s="71" t="s">
        <v>551</v>
      </c>
      <c r="G87" s="72"/>
      <c r="H87" s="73" t="s">
        <v>616</v>
      </c>
      <c r="J87" s="61">
        <f>IF(VLOOKUP($A87,'[1]2. Child Protection'!$B$8:$BG$226,'[1]2. Child Protection'!T$1,FALSE)=C87,"",VLOOKUP($A87,'[1]2. Child Protection'!$B$8:$BG$226,'[1]2. Child Protection'!T$1,FALSE)-C87)</f>
        <v>37.378004933284473</v>
      </c>
      <c r="K87" s="61" t="str">
        <f>IF(VLOOKUP($A87,'[1]2. Child Protection'!$B$8:$BG$226,'[1]2. Child Protection'!U$1,FALSE)=D87,"",VLOOKUP($A87,'[1]2. Child Protection'!$B$8:$BG$226,'[1]2. Child Protection'!U$1,FALSE))</f>
        <v/>
      </c>
      <c r="L87" s="74" t="e">
        <f>IF(VLOOKUP($A87,'[1]2. Child Protection'!$B$8:$BG$226,'[1]2. Child Protection'!V$1,FALSE)=#REF!,"",VLOOKUP($A87,'[1]2. Child Protection'!$B$8:$BG$226,'[1]2. Child Protection'!V$1,FALSE)-#REF!)</f>
        <v>#REF!</v>
      </c>
      <c r="M87" s="74" t="e">
        <f>IF(VLOOKUP($A87,'[1]2. Child Protection'!$B$8:$BG$226,'[1]2. Child Protection'!W$1,FALSE)=#REF!,"",VLOOKUP($A87,'[1]2. Child Protection'!$B$8:$BG$226,'[1]2. Child Protection'!W$1,FALSE))</f>
        <v>#REF!</v>
      </c>
      <c r="N87" s="74">
        <f>IF(VLOOKUP($A87,'[1]2. Child Protection'!$B$8:$BG$226,'[1]2. Child Protection'!X$1,FALSE)=E87,"",VLOOKUP($A87,'[1]2. Child Protection'!$B$8:$BG$226,'[1]2. Child Protection'!X$1,FALSE)-E87)</f>
        <v>-1935.8</v>
      </c>
      <c r="O87" s="74" t="e">
        <f>IF(VLOOKUP($A87,'[1]2. Child Protection'!$B$8:$BG$226,'[1]2. Child Protection'!Y$1,FALSE)=#REF!,"",VLOOKUP($A87,'[1]2. Child Protection'!$B$8:$BG$226,'[1]2. Child Protection'!Y$1,FALSE))</f>
        <v>#REF!</v>
      </c>
      <c r="P87" s="74" t="e">
        <f>IF(VLOOKUP($A87,'[1]2. Child Protection'!$B$8:$BG$226,'[1]2. Child Protection'!Z$1,FALSE)=F87,"",VLOOKUP($A87,'[1]2. Child Protection'!$B$8:$BG$226,'[1]2. Child Protection'!Z$1,FALSE)-F87)</f>
        <v>#VALUE!</v>
      </c>
      <c r="Q87" s="74" t="str">
        <f>IF(VLOOKUP($A87,'[1]2. Child Protection'!$B$8:$BG$226,'[1]2. Child Protection'!AA$1,FALSE)=G87,"",VLOOKUP($A87,'[1]2. Child Protection'!$B$8:$BG$226,'[1]2. Child Protection'!AA$1,FALSE))</f>
        <v/>
      </c>
      <c r="R87" s="61" t="str">
        <f>IF(VLOOKUP($A87,'[1]2. Child Protection'!$B$8:$BG$226,'[1]2. Child Protection'!AB$1,FALSE)=H87,"",VLOOKUP($A87,'[1]2. Child Protection'!$B$8:$BG$226,'[1]2. Child Protection'!AB$1,FALSE))</f>
        <v>DHS 2016-17</v>
      </c>
      <c r="S87" s="61" t="s">
        <v>420</v>
      </c>
      <c r="T87" s="132">
        <v>63.760362148397334</v>
      </c>
      <c r="U87" s="61">
        <v>2019</v>
      </c>
      <c r="V87" s="61" t="s">
        <v>549</v>
      </c>
      <c r="X87" s="61" t="s">
        <v>562</v>
      </c>
      <c r="Y87" s="61" t="b">
        <f t="shared" si="13"/>
        <v>1</v>
      </c>
      <c r="Z87" s="132">
        <f t="shared" si="14"/>
        <v>63.760362148397334</v>
      </c>
      <c r="AA87" s="74">
        <f t="shared" si="15"/>
        <v>2019</v>
      </c>
      <c r="AB87" s="74" t="str">
        <f t="shared" si="16"/>
        <v>Y14T17</v>
      </c>
      <c r="AC87" s="74">
        <f t="shared" si="17"/>
        <v>0</v>
      </c>
      <c r="AD87" s="74" t="str">
        <f t="shared" si="18"/>
        <v>Eurostat</v>
      </c>
      <c r="AE87" s="61" t="b">
        <f t="shared" si="19"/>
        <v>1</v>
      </c>
      <c r="AF87" s="61" t="b">
        <f t="shared" si="20"/>
        <v>1</v>
      </c>
      <c r="AG87" s="61" t="b">
        <f t="shared" si="21"/>
        <v>1</v>
      </c>
      <c r="AH87" s="61" t="b">
        <f t="shared" si="22"/>
        <v>1</v>
      </c>
      <c r="AI87" s="61" t="s">
        <v>421</v>
      </c>
      <c r="AJ87" s="61">
        <v>72.599999999999994</v>
      </c>
      <c r="AK87" s="132">
        <f t="shared" si="12"/>
        <v>72.627816099284004</v>
      </c>
      <c r="AL87" s="132">
        <f t="shared" si="23"/>
        <v>2.7816099284009965E-2</v>
      </c>
    </row>
    <row r="88" spans="1:38" x14ac:dyDescent="0.3">
      <c r="A88" s="61" t="s">
        <v>134</v>
      </c>
      <c r="B88" s="61" t="s">
        <v>412</v>
      </c>
      <c r="C88" s="96">
        <v>165.96017983301221</v>
      </c>
      <c r="D88" s="61" t="s">
        <v>12</v>
      </c>
      <c r="E88" s="69">
        <v>2017</v>
      </c>
      <c r="F88" s="69" t="s">
        <v>549</v>
      </c>
      <c r="G88" s="70"/>
      <c r="H88" s="73" t="s">
        <v>597</v>
      </c>
      <c r="J88" s="61" t="e">
        <f>IF(VLOOKUP($A88,'[1]2. Child Protection'!$B$8:$BG$226,'[1]2. Child Protection'!T$1,FALSE)=C88,"",VLOOKUP($A88,'[1]2. Child Protection'!$B$8:$BG$226,'[1]2. Child Protection'!T$1,FALSE)-C88)</f>
        <v>#VALUE!</v>
      </c>
      <c r="K88" s="61" t="str">
        <f>IF(VLOOKUP($A88,'[1]2. Child Protection'!$B$8:$BG$226,'[1]2. Child Protection'!U$1,FALSE)=D88,"",VLOOKUP($A88,'[1]2. Child Protection'!$B$8:$BG$226,'[1]2. Child Protection'!U$1,FALSE))</f>
        <v/>
      </c>
      <c r="L88" s="74" t="e">
        <f>IF(VLOOKUP($A88,'[1]2. Child Protection'!$B$8:$BG$226,'[1]2. Child Protection'!V$1,FALSE)=#REF!,"",VLOOKUP($A88,'[1]2. Child Protection'!$B$8:$BG$226,'[1]2. Child Protection'!V$1,FALSE)-#REF!)</f>
        <v>#REF!</v>
      </c>
      <c r="M88" s="74" t="e">
        <f>IF(VLOOKUP($A88,'[1]2. Child Protection'!$B$8:$BG$226,'[1]2. Child Protection'!W$1,FALSE)=#REF!,"",VLOOKUP($A88,'[1]2. Child Protection'!$B$8:$BG$226,'[1]2. Child Protection'!W$1,FALSE))</f>
        <v>#REF!</v>
      </c>
      <c r="N88" s="74">
        <f>IF(VLOOKUP($A88,'[1]2. Child Protection'!$B$8:$BG$226,'[1]2. Child Protection'!X$1,FALSE)=E88,"",VLOOKUP($A88,'[1]2. Child Protection'!$B$8:$BG$226,'[1]2. Child Protection'!X$1,FALSE)-E88)</f>
        <v>-1917</v>
      </c>
      <c r="O88" s="74" t="e">
        <f>IF(VLOOKUP($A88,'[1]2. Child Protection'!$B$8:$BG$226,'[1]2. Child Protection'!Y$1,FALSE)=#REF!,"",VLOOKUP($A88,'[1]2. Child Protection'!$B$8:$BG$226,'[1]2. Child Protection'!Y$1,FALSE))</f>
        <v>#REF!</v>
      </c>
      <c r="P88" s="74" t="e">
        <f>IF(VLOOKUP($A88,'[1]2. Child Protection'!$B$8:$BG$226,'[1]2. Child Protection'!Z$1,FALSE)=F88,"",VLOOKUP($A88,'[1]2. Child Protection'!$B$8:$BG$226,'[1]2. Child Protection'!Z$1,FALSE)-F88)</f>
        <v>#VALUE!</v>
      </c>
      <c r="Q88" s="74" t="str">
        <f>IF(VLOOKUP($A88,'[1]2. Child Protection'!$B$8:$BG$226,'[1]2. Child Protection'!AA$1,FALSE)=G88,"",VLOOKUP($A88,'[1]2. Child Protection'!$B$8:$BG$226,'[1]2. Child Protection'!AA$1,FALSE))</f>
        <v>v</v>
      </c>
      <c r="R88" s="61" t="str">
        <f>IF(VLOOKUP($A88,'[1]2. Child Protection'!$B$8:$BG$226,'[1]2. Child Protection'!AB$1,FALSE)=H88,"",VLOOKUP($A88,'[1]2. Child Protection'!$B$8:$BG$226,'[1]2. Child Protection'!AB$1,FALSE))</f>
        <v>UNSD Population and Vital Statistics Report, January 2021, latest update on 4 Jan 2022</v>
      </c>
      <c r="S88" s="61" t="s">
        <v>421</v>
      </c>
      <c r="T88" s="132">
        <v>72.627816099284004</v>
      </c>
      <c r="U88" s="61">
        <v>2019</v>
      </c>
      <c r="V88" s="61" t="s">
        <v>553</v>
      </c>
      <c r="X88" s="61" t="s">
        <v>621</v>
      </c>
      <c r="Y88" s="61" t="b">
        <f t="shared" si="13"/>
        <v>1</v>
      </c>
      <c r="Z88" s="132">
        <f t="shared" si="14"/>
        <v>72.627816099284004</v>
      </c>
      <c r="AA88" s="74">
        <f t="shared" si="15"/>
        <v>2019</v>
      </c>
      <c r="AB88" s="74" t="str">
        <f t="shared" si="16"/>
        <v>Y12T17</v>
      </c>
      <c r="AC88" s="74">
        <f t="shared" si="17"/>
        <v>0</v>
      </c>
      <c r="AD88" s="74" t="str">
        <f t="shared" si="18"/>
        <v>Department of Correctional Services; ESSJ 2019, table 24.12</v>
      </c>
      <c r="AE88" s="61" t="b">
        <f t="shared" si="19"/>
        <v>1</v>
      </c>
      <c r="AF88" s="61" t="b">
        <f t="shared" si="20"/>
        <v>1</v>
      </c>
      <c r="AG88" s="61" t="b">
        <f t="shared" si="21"/>
        <v>1</v>
      </c>
      <c r="AH88" s="61" t="b">
        <f t="shared" si="22"/>
        <v>1</v>
      </c>
      <c r="AI88" s="61" t="s">
        <v>422</v>
      </c>
      <c r="AJ88" s="61">
        <v>128</v>
      </c>
      <c r="AK88" s="132">
        <f t="shared" si="12"/>
        <v>128.03883497672248</v>
      </c>
      <c r="AL88" s="132">
        <f t="shared" si="23"/>
        <v>3.8834976722483816E-2</v>
      </c>
    </row>
    <row r="89" spans="1:38" x14ac:dyDescent="0.3">
      <c r="A89" s="61" t="s">
        <v>139</v>
      </c>
      <c r="B89" s="61" t="s">
        <v>415</v>
      </c>
      <c r="C89" s="96">
        <v>13.846962027875556</v>
      </c>
      <c r="D89" s="61" t="s">
        <v>12</v>
      </c>
      <c r="E89" s="69">
        <v>2019</v>
      </c>
      <c r="F89" s="71" t="s">
        <v>549</v>
      </c>
      <c r="G89" s="72"/>
      <c r="H89" s="73" t="s">
        <v>620</v>
      </c>
      <c r="J89" s="61" t="e">
        <f>IF(VLOOKUP($A89,'[1]2. Child Protection'!$B$8:$BG$226,'[1]2. Child Protection'!T$1,FALSE)=C89,"",VLOOKUP($A89,'[1]2. Child Protection'!$B$8:$BG$226,'[1]2. Child Protection'!T$1,FALSE)-C89)</f>
        <v>#VALUE!</v>
      </c>
      <c r="K89" s="61" t="str">
        <f>IF(VLOOKUP($A89,'[1]2. Child Protection'!$B$8:$BG$226,'[1]2. Child Protection'!U$1,FALSE)=D89,"",VLOOKUP($A89,'[1]2. Child Protection'!$B$8:$BG$226,'[1]2. Child Protection'!U$1,FALSE))</f>
        <v/>
      </c>
      <c r="L89" s="74" t="e">
        <f>IF(VLOOKUP($A89,'[1]2. Child Protection'!$B$8:$BG$226,'[1]2. Child Protection'!V$1,FALSE)=#REF!,"",VLOOKUP($A89,'[1]2. Child Protection'!$B$8:$BG$226,'[1]2. Child Protection'!V$1,FALSE)-#REF!)</f>
        <v>#REF!</v>
      </c>
      <c r="M89" s="74" t="e">
        <f>IF(VLOOKUP($A89,'[1]2. Child Protection'!$B$8:$BG$226,'[1]2. Child Protection'!W$1,FALSE)=#REF!,"",VLOOKUP($A89,'[1]2. Child Protection'!$B$8:$BG$226,'[1]2. Child Protection'!W$1,FALSE))</f>
        <v>#REF!</v>
      </c>
      <c r="N89" s="74" t="e">
        <f>IF(VLOOKUP($A89,'[1]2. Child Protection'!$B$8:$BG$226,'[1]2. Child Protection'!X$1,FALSE)=E89,"",VLOOKUP($A89,'[1]2. Child Protection'!$B$8:$BG$226,'[1]2. Child Protection'!X$1,FALSE)-E89)</f>
        <v>#VALUE!</v>
      </c>
      <c r="O89" s="74" t="e">
        <f>IF(VLOOKUP($A89,'[1]2. Child Protection'!$B$8:$BG$226,'[1]2. Child Protection'!Y$1,FALSE)=#REF!,"",VLOOKUP($A89,'[1]2. Child Protection'!$B$8:$BG$226,'[1]2. Child Protection'!Y$1,FALSE))</f>
        <v>#REF!</v>
      </c>
      <c r="P89" s="74" t="e">
        <f>IF(VLOOKUP($A89,'[1]2. Child Protection'!$B$8:$BG$226,'[1]2. Child Protection'!Z$1,FALSE)=F89,"",VLOOKUP($A89,'[1]2. Child Protection'!$B$8:$BG$226,'[1]2. Child Protection'!Z$1,FALSE)-F89)</f>
        <v>#VALUE!</v>
      </c>
      <c r="Q89" s="74" t="str">
        <f>IF(VLOOKUP($A89,'[1]2. Child Protection'!$B$8:$BG$226,'[1]2. Child Protection'!AA$1,FALSE)=G89,"",VLOOKUP($A89,'[1]2. Child Protection'!$B$8:$BG$226,'[1]2. Child Protection'!AA$1,FALSE))</f>
        <v/>
      </c>
      <c r="R89" s="61" t="str">
        <f>IF(VLOOKUP($A89,'[1]2. Child Protection'!$B$8:$BG$226,'[1]2. Child Protection'!AB$1,FALSE)=H89,"",VLOOKUP($A89,'[1]2. Child Protection'!$B$8:$BG$226,'[1]2. Child Protection'!AB$1,FALSE))</f>
        <v>SUSENAS 2021 as part of Welfare Statistics 2021</v>
      </c>
      <c r="S89" s="61" t="s">
        <v>422</v>
      </c>
      <c r="T89" s="132">
        <v>128.03883497672248</v>
      </c>
      <c r="U89" s="61">
        <v>2017</v>
      </c>
      <c r="V89" s="61" t="s">
        <v>549</v>
      </c>
      <c r="X89" s="61" t="s">
        <v>586</v>
      </c>
      <c r="Y89" s="61" t="b">
        <f t="shared" si="13"/>
        <v>1</v>
      </c>
      <c r="Z89" s="132">
        <f t="shared" si="14"/>
        <v>128.03883497672248</v>
      </c>
      <c r="AA89" s="74">
        <f t="shared" si="15"/>
        <v>2017</v>
      </c>
      <c r="AB89" s="74" t="str">
        <f t="shared" si="16"/>
        <v>Y14T17</v>
      </c>
      <c r="AC89" s="74">
        <f t="shared" si="17"/>
        <v>0</v>
      </c>
      <c r="AD89" s="74" t="str">
        <f t="shared" si="18"/>
        <v>Ministry of Justice</v>
      </c>
      <c r="AE89" s="61" t="b">
        <f t="shared" si="19"/>
        <v>1</v>
      </c>
      <c r="AF89" s="61" t="b">
        <f t="shared" si="20"/>
        <v>1</v>
      </c>
      <c r="AG89" s="61" t="b">
        <f t="shared" si="21"/>
        <v>1</v>
      </c>
      <c r="AH89" s="61" t="b">
        <f t="shared" si="22"/>
        <v>1</v>
      </c>
      <c r="AI89" s="61" t="s">
        <v>423</v>
      </c>
      <c r="AJ89" s="61">
        <v>106.7</v>
      </c>
      <c r="AK89" s="132">
        <f t="shared" si="12"/>
        <v>106.67046408244609</v>
      </c>
      <c r="AL89" s="132">
        <f t="shared" si="23"/>
        <v>-2.9535917553914715E-2</v>
      </c>
    </row>
    <row r="90" spans="1:38" x14ac:dyDescent="0.3">
      <c r="A90" s="61" t="s">
        <v>136</v>
      </c>
      <c r="B90" s="61" t="s">
        <v>414</v>
      </c>
      <c r="C90" s="74">
        <v>28.647245709691493</v>
      </c>
      <c r="D90" s="61" t="s">
        <v>12</v>
      </c>
      <c r="E90" s="69">
        <v>2021</v>
      </c>
      <c r="F90" s="71" t="s">
        <v>604</v>
      </c>
      <c r="G90" s="72"/>
      <c r="H90" s="73" t="s">
        <v>691</v>
      </c>
      <c r="J90" s="61">
        <f>IF(VLOOKUP($A90,'[1]2. Child Protection'!$B$8:$BG$226,'[1]2. Child Protection'!T$1,FALSE)=C90,"",VLOOKUP($A90,'[1]2. Child Protection'!$B$8:$BG$226,'[1]2. Child Protection'!T$1,FALSE)-C90)</f>
        <v>50.552754290308513</v>
      </c>
      <c r="K90" s="61" t="str">
        <f>IF(VLOOKUP($A90,'[1]2. Child Protection'!$B$8:$BG$226,'[1]2. Child Protection'!U$1,FALSE)=D90,"",VLOOKUP($A90,'[1]2. Child Protection'!$B$8:$BG$226,'[1]2. Child Protection'!U$1,FALSE))</f>
        <v/>
      </c>
      <c r="L90" s="74" t="e">
        <f>IF(VLOOKUP($A90,'[1]2. Child Protection'!$B$8:$BG$226,'[1]2. Child Protection'!V$1,FALSE)=#REF!,"",VLOOKUP($A90,'[1]2. Child Protection'!$B$8:$BG$226,'[1]2. Child Protection'!V$1,FALSE)-#REF!)</f>
        <v>#REF!</v>
      </c>
      <c r="M90" s="74" t="e">
        <f>IF(VLOOKUP($A90,'[1]2. Child Protection'!$B$8:$BG$226,'[1]2. Child Protection'!W$1,FALSE)=#REF!,"",VLOOKUP($A90,'[1]2. Child Protection'!$B$8:$BG$226,'[1]2. Child Protection'!W$1,FALSE))</f>
        <v>#REF!</v>
      </c>
      <c r="N90" s="74">
        <f>IF(VLOOKUP($A90,'[1]2. Child Protection'!$B$8:$BG$226,'[1]2. Child Protection'!X$1,FALSE)=E90,"",VLOOKUP($A90,'[1]2. Child Protection'!$B$8:$BG$226,'[1]2. Child Protection'!X$1,FALSE)-E90)</f>
        <v>-1941.6</v>
      </c>
      <c r="O90" s="74" t="e">
        <f>IF(VLOOKUP($A90,'[1]2. Child Protection'!$B$8:$BG$226,'[1]2. Child Protection'!Y$1,FALSE)=#REF!,"",VLOOKUP($A90,'[1]2. Child Protection'!$B$8:$BG$226,'[1]2. Child Protection'!Y$1,FALSE))</f>
        <v>#REF!</v>
      </c>
      <c r="P90" s="74" t="e">
        <f>IF(VLOOKUP($A90,'[1]2. Child Protection'!$B$8:$BG$226,'[1]2. Child Protection'!Z$1,FALSE)=F90,"",VLOOKUP($A90,'[1]2. Child Protection'!$B$8:$BG$226,'[1]2. Child Protection'!Z$1,FALSE)-F90)</f>
        <v>#VALUE!</v>
      </c>
      <c r="Q90" s="74" t="str">
        <f>IF(VLOOKUP($A90,'[1]2. Child Protection'!$B$8:$BG$226,'[1]2. Child Protection'!AA$1,FALSE)=G90,"",VLOOKUP($A90,'[1]2. Child Protection'!$B$8:$BG$226,'[1]2. Child Protection'!AA$1,FALSE))</f>
        <v/>
      </c>
      <c r="R90" s="61" t="str">
        <f>IF(VLOOKUP($A90,'[1]2. Child Protection'!$B$8:$BG$226,'[1]2. Child Protection'!AB$1,FALSE)=H90,"",VLOOKUP($A90,'[1]2. Child Protection'!$B$8:$BG$226,'[1]2. Child Protection'!AB$1,FALSE))</f>
        <v>NFHS 2015-16</v>
      </c>
      <c r="S90" s="61" t="s">
        <v>423</v>
      </c>
      <c r="T90" s="132">
        <v>106.67046408244609</v>
      </c>
      <c r="U90" s="61">
        <v>2020</v>
      </c>
      <c r="V90" s="61" t="s">
        <v>546</v>
      </c>
      <c r="W90" s="61" t="s">
        <v>547</v>
      </c>
      <c r="X90" s="61" t="s">
        <v>622</v>
      </c>
      <c r="Y90" s="61" t="b">
        <f t="shared" si="13"/>
        <v>1</v>
      </c>
      <c r="Z90" s="132">
        <f t="shared" si="14"/>
        <v>106.67046408244609</v>
      </c>
      <c r="AA90" s="74">
        <f t="shared" si="15"/>
        <v>2020</v>
      </c>
      <c r="AB90" s="74" t="str">
        <f t="shared" si="16"/>
        <v>Y12T18</v>
      </c>
      <c r="AC90" s="74" t="str">
        <f t="shared" si="17"/>
        <v>Age is 12-18 years</v>
      </c>
      <c r="AD90" s="74" t="str">
        <f t="shared" si="18"/>
        <v xml:space="preserve">Ministry of Social Development </v>
      </c>
      <c r="AE90" s="61" t="b">
        <f t="shared" si="19"/>
        <v>1</v>
      </c>
      <c r="AF90" s="61" t="b">
        <f t="shared" si="20"/>
        <v>1</v>
      </c>
      <c r="AG90" s="61" t="b">
        <f t="shared" si="21"/>
        <v>1</v>
      </c>
      <c r="AH90" s="61" t="b">
        <f t="shared" si="22"/>
        <v>1</v>
      </c>
      <c r="AI90" s="61" t="s">
        <v>424</v>
      </c>
      <c r="AJ90" s="61">
        <v>11.6</v>
      </c>
      <c r="AK90" s="132">
        <f t="shared" si="12"/>
        <v>11.628962645527796</v>
      </c>
      <c r="AL90" s="132">
        <f t="shared" si="23"/>
        <v>2.8962645527796482E-2</v>
      </c>
    </row>
    <row r="91" spans="1:38" x14ac:dyDescent="0.3">
      <c r="A91" s="61" t="s">
        <v>144</v>
      </c>
      <c r="B91" s="61" t="s">
        <v>418</v>
      </c>
      <c r="C91" s="96">
        <v>3.9257803189416092</v>
      </c>
      <c r="D91" s="61" t="s">
        <v>12</v>
      </c>
      <c r="E91" s="69">
        <v>2016</v>
      </c>
      <c r="F91" s="69" t="s">
        <v>553</v>
      </c>
      <c r="G91" s="70"/>
      <c r="H91" s="73" t="s">
        <v>552</v>
      </c>
      <c r="J91" s="61" t="e">
        <f>IF(VLOOKUP($A91,'[1]2. Child Protection'!$B$8:$BG$226,'[1]2. Child Protection'!T$1,FALSE)=C91,"",VLOOKUP($A91,'[1]2. Child Protection'!$B$8:$BG$226,'[1]2. Child Protection'!T$1,FALSE)-C91)</f>
        <v>#VALUE!</v>
      </c>
      <c r="K91" s="61" t="str">
        <f>IF(VLOOKUP($A91,'[1]2. Child Protection'!$B$8:$BG$226,'[1]2. Child Protection'!U$1,FALSE)=D91,"",VLOOKUP($A91,'[1]2. Child Protection'!$B$8:$BG$226,'[1]2. Child Protection'!U$1,FALSE))</f>
        <v/>
      </c>
      <c r="L91" s="74" t="e">
        <f>IF(VLOOKUP($A91,'[1]2. Child Protection'!$B$8:$BG$226,'[1]2. Child Protection'!V$1,FALSE)=#REF!,"",VLOOKUP($A91,'[1]2. Child Protection'!$B$8:$BG$226,'[1]2. Child Protection'!V$1,FALSE)-#REF!)</f>
        <v>#REF!</v>
      </c>
      <c r="M91" s="74" t="e">
        <f>IF(VLOOKUP($A91,'[1]2. Child Protection'!$B$8:$BG$226,'[1]2. Child Protection'!W$1,FALSE)=#REF!,"",VLOOKUP($A91,'[1]2. Child Protection'!$B$8:$BG$226,'[1]2. Child Protection'!W$1,FALSE))</f>
        <v>#REF!</v>
      </c>
      <c r="N91" s="74">
        <f>IF(VLOOKUP($A91,'[1]2. Child Protection'!$B$8:$BG$226,'[1]2. Child Protection'!X$1,FALSE)=E91,"",VLOOKUP($A91,'[1]2. Child Protection'!$B$8:$BG$226,'[1]2. Child Protection'!X$1,FALSE)-E91)</f>
        <v>-1916</v>
      </c>
      <c r="O91" s="74" t="e">
        <f>IF(VLOOKUP($A91,'[1]2. Child Protection'!$B$8:$BG$226,'[1]2. Child Protection'!Y$1,FALSE)=#REF!,"",VLOOKUP($A91,'[1]2. Child Protection'!$B$8:$BG$226,'[1]2. Child Protection'!Y$1,FALSE))</f>
        <v>#REF!</v>
      </c>
      <c r="P91" s="74" t="e">
        <f>IF(VLOOKUP($A91,'[1]2. Child Protection'!$B$8:$BG$226,'[1]2. Child Protection'!Z$1,FALSE)=F91,"",VLOOKUP($A91,'[1]2. Child Protection'!$B$8:$BG$226,'[1]2. Child Protection'!Z$1,FALSE)-F91)</f>
        <v>#VALUE!</v>
      </c>
      <c r="Q91" s="74" t="str">
        <f>IF(VLOOKUP($A91,'[1]2. Child Protection'!$B$8:$BG$226,'[1]2. Child Protection'!AA$1,FALSE)=G91,"",VLOOKUP($A91,'[1]2. Child Protection'!$B$8:$BG$226,'[1]2. Child Protection'!AA$1,FALSE))</f>
        <v>v</v>
      </c>
      <c r="R91" s="61" t="str">
        <f>IF(VLOOKUP($A91,'[1]2. Child Protection'!$B$8:$BG$226,'[1]2. Child Protection'!AB$1,FALSE)=H91,"",VLOOKUP($A91,'[1]2. Child Protection'!$B$8:$BG$226,'[1]2. Child Protection'!AB$1,FALSE))</f>
        <v>UNSD Population and Vital Statistics Report, January 2021, latest update on 4 Jan 2022</v>
      </c>
      <c r="S91" s="61" t="s">
        <v>424</v>
      </c>
      <c r="T91" s="132">
        <v>11.628962645527796</v>
      </c>
      <c r="U91" s="61">
        <v>2020</v>
      </c>
      <c r="V91" s="61" t="s">
        <v>549</v>
      </c>
      <c r="X91" s="61" t="s">
        <v>623</v>
      </c>
      <c r="Y91" s="61" t="b">
        <f t="shared" si="13"/>
        <v>1</v>
      </c>
      <c r="Z91" s="132">
        <f t="shared" si="14"/>
        <v>11.628962645527796</v>
      </c>
      <c r="AA91" s="74">
        <f t="shared" si="15"/>
        <v>2020</v>
      </c>
      <c r="AB91" s="74" t="str">
        <f t="shared" si="16"/>
        <v>Y14T17</v>
      </c>
      <c r="AC91" s="74">
        <f t="shared" si="17"/>
        <v>0</v>
      </c>
      <c r="AD91" s="74" t="str">
        <f t="shared" si="18"/>
        <v>National Statistics Office as part of TransMonEE</v>
      </c>
      <c r="AE91" s="61" t="b">
        <f t="shared" si="19"/>
        <v>1</v>
      </c>
      <c r="AF91" s="61" t="b">
        <f t="shared" si="20"/>
        <v>1</v>
      </c>
      <c r="AG91" s="61" t="b">
        <f t="shared" si="21"/>
        <v>1</v>
      </c>
      <c r="AH91" s="61" t="b">
        <f t="shared" si="22"/>
        <v>1</v>
      </c>
      <c r="AI91" s="61" t="s">
        <v>425</v>
      </c>
      <c r="AJ91" s="61">
        <v>4.9000000000000004</v>
      </c>
      <c r="AK91" s="132">
        <f t="shared" si="12"/>
        <v>4.9162268679000434</v>
      </c>
      <c r="AL91" s="132">
        <f t="shared" si="23"/>
        <v>1.6226867900043018E-2</v>
      </c>
    </row>
    <row r="92" spans="1:38" x14ac:dyDescent="0.3">
      <c r="A92" s="61" t="s">
        <v>141</v>
      </c>
      <c r="B92" s="61" t="s">
        <v>416</v>
      </c>
      <c r="C92" s="96" t="s">
        <v>12</v>
      </c>
      <c r="D92" s="61" t="s">
        <v>12</v>
      </c>
      <c r="E92" s="69" t="s">
        <v>12</v>
      </c>
      <c r="F92" s="71" t="s">
        <v>12</v>
      </c>
      <c r="G92" s="72" t="s">
        <v>12</v>
      </c>
      <c r="H92" s="73" t="s">
        <v>12</v>
      </c>
      <c r="J92" s="61" t="e">
        <f>IF(VLOOKUP($A92,'[1]2. Child Protection'!$B$8:$BG$226,'[1]2. Child Protection'!T$1,FALSE)=C92,"",VLOOKUP($A92,'[1]2. Child Protection'!$B$8:$BG$226,'[1]2. Child Protection'!T$1,FALSE)-C92)</f>
        <v>#VALUE!</v>
      </c>
      <c r="K92" s="61" t="str">
        <f>IF(VLOOKUP($A92,'[1]2. Child Protection'!$B$8:$BG$226,'[1]2. Child Protection'!U$1,FALSE)=D92,"",VLOOKUP($A92,'[1]2. Child Protection'!$B$8:$BG$226,'[1]2. Child Protection'!U$1,FALSE))</f>
        <v/>
      </c>
      <c r="L92" s="74" t="e">
        <f>IF(VLOOKUP($A92,'[1]2. Child Protection'!$B$8:$BG$226,'[1]2. Child Protection'!V$1,FALSE)=#REF!,"",VLOOKUP($A92,'[1]2. Child Protection'!$B$8:$BG$226,'[1]2. Child Protection'!V$1,FALSE)-#REF!)</f>
        <v>#REF!</v>
      </c>
      <c r="M92" s="74" t="e">
        <f>IF(VLOOKUP($A92,'[1]2. Child Protection'!$B$8:$BG$226,'[1]2. Child Protection'!W$1,FALSE)=#REF!,"",VLOOKUP($A92,'[1]2. Child Protection'!$B$8:$BG$226,'[1]2. Child Protection'!W$1,FALSE))</f>
        <v>#REF!</v>
      </c>
      <c r="N92" s="74" t="e">
        <f>IF(VLOOKUP($A92,'[1]2. Child Protection'!$B$8:$BG$226,'[1]2. Child Protection'!X$1,FALSE)=E92,"",VLOOKUP($A92,'[1]2. Child Protection'!$B$8:$BG$226,'[1]2. Child Protection'!X$1,FALSE)-E92)</f>
        <v>#VALUE!</v>
      </c>
      <c r="O92" s="74" t="e">
        <f>IF(VLOOKUP($A92,'[1]2. Child Protection'!$B$8:$BG$226,'[1]2. Child Protection'!Y$1,FALSE)=#REF!,"",VLOOKUP($A92,'[1]2. Child Protection'!$B$8:$BG$226,'[1]2. Child Protection'!Y$1,FALSE))</f>
        <v>#REF!</v>
      </c>
      <c r="P92" s="74" t="e">
        <f>IF(VLOOKUP($A92,'[1]2. Child Protection'!$B$8:$BG$226,'[1]2. Child Protection'!Z$1,FALSE)=F92,"",VLOOKUP($A92,'[1]2. Child Protection'!$B$8:$BG$226,'[1]2. Child Protection'!Z$1,FALSE)-F92)</f>
        <v>#VALUE!</v>
      </c>
      <c r="Q92" s="74" t="str">
        <f>IF(VLOOKUP($A92,'[1]2. Child Protection'!$B$8:$BG$226,'[1]2. Child Protection'!AA$1,FALSE)=G92,"",VLOOKUP($A92,'[1]2. Child Protection'!$B$8:$BG$226,'[1]2. Child Protection'!AA$1,FALSE))</f>
        <v>x,y</v>
      </c>
      <c r="R92" s="61" t="str">
        <f>IF(VLOOKUP($A92,'[1]2. Child Protection'!$B$8:$BG$226,'[1]2. Child Protection'!AB$1,FALSE)=H92,"",VLOOKUP($A92,'[1]2. Child Protection'!$B$8:$BG$226,'[1]2. Child Protection'!AB$1,FALSE))</f>
        <v>MIDHS 2010</v>
      </c>
      <c r="S92" s="61" t="s">
        <v>425</v>
      </c>
      <c r="T92" s="132">
        <v>4.9162268679000434</v>
      </c>
      <c r="U92" s="61">
        <v>2018</v>
      </c>
      <c r="V92" s="61" t="s">
        <v>624</v>
      </c>
      <c r="X92" s="61" t="s">
        <v>552</v>
      </c>
      <c r="Y92" s="61" t="b">
        <f t="shared" si="13"/>
        <v>1</v>
      </c>
      <c r="Z92" s="132">
        <f t="shared" si="14"/>
        <v>4.9162268679000434</v>
      </c>
      <c r="AA92" s="74">
        <f t="shared" si="15"/>
        <v>2018</v>
      </c>
      <c r="AB92" s="74" t="str">
        <f t="shared" si="16"/>
        <v>Y8T17</v>
      </c>
      <c r="AC92" s="74">
        <f t="shared" si="17"/>
        <v>0</v>
      </c>
      <c r="AD92" s="74" t="str">
        <f t="shared" si="18"/>
        <v>UNODC</v>
      </c>
      <c r="AE92" s="61" t="b">
        <f t="shared" si="19"/>
        <v>1</v>
      </c>
      <c r="AF92" s="61" t="b">
        <f t="shared" si="20"/>
        <v>1</v>
      </c>
      <c r="AG92" s="61" t="b">
        <f t="shared" si="21"/>
        <v>1</v>
      </c>
      <c r="AH92" s="61" t="b">
        <f t="shared" si="22"/>
        <v>1</v>
      </c>
      <c r="AI92" s="61" t="s">
        <v>426</v>
      </c>
      <c r="AJ92" s="61">
        <v>181.2</v>
      </c>
      <c r="AK92" s="132">
        <f t="shared" si="12"/>
        <v>181.1696767253581</v>
      </c>
      <c r="AL92" s="132">
        <f t="shared" si="23"/>
        <v>-3.032327464188711E-2</v>
      </c>
    </row>
    <row r="93" spans="1:38" x14ac:dyDescent="0.3">
      <c r="A93" s="61" t="s">
        <v>143</v>
      </c>
      <c r="B93" s="61" t="s">
        <v>417</v>
      </c>
      <c r="C93" s="74">
        <v>26.058509512592149</v>
      </c>
      <c r="D93" s="61" t="s">
        <v>12</v>
      </c>
      <c r="E93" s="69">
        <v>2020</v>
      </c>
      <c r="F93" s="71" t="s">
        <v>565</v>
      </c>
      <c r="G93" s="72"/>
      <c r="H93" s="73" t="s">
        <v>586</v>
      </c>
      <c r="J93" s="61">
        <f>IF(VLOOKUP($A93,'[1]2. Child Protection'!$B$8:$BG$226,'[1]2. Child Protection'!T$1,FALSE)=C93,"",VLOOKUP($A93,'[1]2. Child Protection'!$B$8:$BG$226,'[1]2. Child Protection'!T$1,FALSE)-C93)</f>
        <v>71.941490487407847</v>
      </c>
      <c r="K93" s="61" t="str">
        <f>IF(VLOOKUP($A93,'[1]2. Child Protection'!$B$8:$BG$226,'[1]2. Child Protection'!U$1,FALSE)=D93,"",VLOOKUP($A93,'[1]2. Child Protection'!$B$8:$BG$226,'[1]2. Child Protection'!U$1,FALSE))</f>
        <v/>
      </c>
      <c r="L93" s="74" t="e">
        <f>IF(VLOOKUP($A93,'[1]2. Child Protection'!$B$8:$BG$226,'[1]2. Child Protection'!V$1,FALSE)=#REF!,"",VLOOKUP($A93,'[1]2. Child Protection'!$B$8:$BG$226,'[1]2. Child Protection'!V$1,FALSE)-#REF!)</f>
        <v>#REF!</v>
      </c>
      <c r="M93" s="74" t="e">
        <f>IF(VLOOKUP($A93,'[1]2. Child Protection'!$B$8:$BG$226,'[1]2. Child Protection'!W$1,FALSE)=#REF!,"",VLOOKUP($A93,'[1]2. Child Protection'!$B$8:$BG$226,'[1]2. Child Protection'!W$1,FALSE))</f>
        <v>#REF!</v>
      </c>
      <c r="N93" s="74">
        <f>IF(VLOOKUP($A93,'[1]2. Child Protection'!$B$8:$BG$226,'[1]2. Child Protection'!X$1,FALSE)=E93,"",VLOOKUP($A93,'[1]2. Child Protection'!$B$8:$BG$226,'[1]2. Child Protection'!X$1,FALSE)-E93)</f>
        <v>-1921.2</v>
      </c>
      <c r="O93" s="74" t="e">
        <f>IF(VLOOKUP($A93,'[1]2. Child Protection'!$B$8:$BG$226,'[1]2. Child Protection'!Y$1,FALSE)=#REF!,"",VLOOKUP($A93,'[1]2. Child Protection'!$B$8:$BG$226,'[1]2. Child Protection'!Y$1,FALSE))</f>
        <v>#REF!</v>
      </c>
      <c r="P93" s="74" t="e">
        <f>IF(VLOOKUP($A93,'[1]2. Child Protection'!$B$8:$BG$226,'[1]2. Child Protection'!Z$1,FALSE)=F93,"",VLOOKUP($A93,'[1]2. Child Protection'!$B$8:$BG$226,'[1]2. Child Protection'!Z$1,FALSE)-F93)</f>
        <v>#VALUE!</v>
      </c>
      <c r="Q93" s="74" t="str">
        <f>IF(VLOOKUP($A93,'[1]2. Child Protection'!$B$8:$BG$226,'[1]2. Child Protection'!AA$1,FALSE)=G93,"",VLOOKUP($A93,'[1]2. Child Protection'!$B$8:$BG$226,'[1]2. Child Protection'!AA$1,FALSE))</f>
        <v/>
      </c>
      <c r="R93" s="61" t="str">
        <f>IF(VLOOKUP($A93,'[1]2. Child Protection'!$B$8:$BG$226,'[1]2. Child Protection'!AB$1,FALSE)=H93,"",VLOOKUP($A93,'[1]2. Child Protection'!$B$8:$BG$226,'[1]2. Child Protection'!AB$1,FALSE))</f>
        <v>MICS 2018</v>
      </c>
      <c r="S93" s="61" t="s">
        <v>426</v>
      </c>
      <c r="T93" s="132">
        <v>181.1696767253581</v>
      </c>
      <c r="U93" s="61">
        <v>2016</v>
      </c>
      <c r="V93" s="61" t="s">
        <v>554</v>
      </c>
      <c r="X93" s="61" t="s">
        <v>586</v>
      </c>
      <c r="Y93" s="61" t="b">
        <f t="shared" si="13"/>
        <v>1</v>
      </c>
      <c r="Z93" s="132">
        <f t="shared" si="14"/>
        <v>181.1696767253581</v>
      </c>
      <c r="AA93" s="74">
        <f t="shared" si="15"/>
        <v>2016</v>
      </c>
      <c r="AB93" s="74" t="str">
        <f t="shared" si="16"/>
        <v>Y10T17</v>
      </c>
      <c r="AC93" s="74">
        <f t="shared" si="17"/>
        <v>0</v>
      </c>
      <c r="AD93" s="74" t="str">
        <f t="shared" si="18"/>
        <v>Ministry of Justice</v>
      </c>
      <c r="AE93" s="61" t="b">
        <f t="shared" si="19"/>
        <v>1</v>
      </c>
      <c r="AF93" s="61" t="b">
        <f t="shared" si="20"/>
        <v>1</v>
      </c>
      <c r="AG93" s="61" t="b">
        <f t="shared" si="21"/>
        <v>1</v>
      </c>
      <c r="AH93" s="61" t="b">
        <f t="shared" si="22"/>
        <v>1</v>
      </c>
      <c r="AI93" s="61" t="s">
        <v>430</v>
      </c>
      <c r="AJ93" s="61">
        <v>80.900000000000006</v>
      </c>
      <c r="AK93" s="132">
        <f t="shared" si="12"/>
        <v>80.878328966549304</v>
      </c>
      <c r="AL93" s="132">
        <f t="shared" si="23"/>
        <v>-2.1671033450701316E-2</v>
      </c>
    </row>
    <row r="94" spans="1:38" x14ac:dyDescent="0.3">
      <c r="A94" s="61" t="s">
        <v>135</v>
      </c>
      <c r="B94" s="61" t="s">
        <v>413</v>
      </c>
      <c r="C94" s="96">
        <v>0</v>
      </c>
      <c r="D94" s="61" t="s">
        <v>12</v>
      </c>
      <c r="E94" s="69">
        <v>2018</v>
      </c>
      <c r="F94" s="69" t="s">
        <v>564</v>
      </c>
      <c r="G94" s="70"/>
      <c r="H94" s="73" t="s">
        <v>552</v>
      </c>
      <c r="J94" s="61" t="e">
        <f>IF(VLOOKUP($A94,'[1]2. Child Protection'!$B$8:$BG$226,'[1]2. Child Protection'!T$1,FALSE)=C94,"",VLOOKUP($A94,'[1]2. Child Protection'!$B$8:$BG$226,'[1]2. Child Protection'!T$1,FALSE)-C94)</f>
        <v>#VALUE!</v>
      </c>
      <c r="K94" s="61" t="str">
        <f>IF(VLOOKUP($A94,'[1]2. Child Protection'!$B$8:$BG$226,'[1]2. Child Protection'!U$1,FALSE)=D94,"",VLOOKUP($A94,'[1]2. Child Protection'!$B$8:$BG$226,'[1]2. Child Protection'!U$1,FALSE))</f>
        <v/>
      </c>
      <c r="L94" s="74" t="e">
        <f>IF(VLOOKUP($A94,'[1]2. Child Protection'!$B$8:$BG$226,'[1]2. Child Protection'!V$1,FALSE)=#REF!,"",VLOOKUP($A94,'[1]2. Child Protection'!$B$8:$BG$226,'[1]2. Child Protection'!V$1,FALSE)-#REF!)</f>
        <v>#REF!</v>
      </c>
      <c r="M94" s="74" t="e">
        <f>IF(VLOOKUP($A94,'[1]2. Child Protection'!$B$8:$BG$226,'[1]2. Child Protection'!W$1,FALSE)=#REF!,"",VLOOKUP($A94,'[1]2. Child Protection'!$B$8:$BG$226,'[1]2. Child Protection'!W$1,FALSE))</f>
        <v>#REF!</v>
      </c>
      <c r="N94" s="74">
        <f>IF(VLOOKUP($A94,'[1]2. Child Protection'!$B$8:$BG$226,'[1]2. Child Protection'!X$1,FALSE)=E94,"",VLOOKUP($A94,'[1]2. Child Protection'!$B$8:$BG$226,'[1]2. Child Protection'!X$1,FALSE)-E94)</f>
        <v>-1918</v>
      </c>
      <c r="O94" s="74" t="e">
        <f>IF(VLOOKUP($A94,'[1]2. Child Protection'!$B$8:$BG$226,'[1]2. Child Protection'!Y$1,FALSE)=#REF!,"",VLOOKUP($A94,'[1]2. Child Protection'!$B$8:$BG$226,'[1]2. Child Protection'!Y$1,FALSE))</f>
        <v>#REF!</v>
      </c>
      <c r="P94" s="74" t="e">
        <f>IF(VLOOKUP($A94,'[1]2. Child Protection'!$B$8:$BG$226,'[1]2. Child Protection'!Z$1,FALSE)=F94,"",VLOOKUP($A94,'[1]2. Child Protection'!$B$8:$BG$226,'[1]2. Child Protection'!Z$1,FALSE)-F94)</f>
        <v>#VALUE!</v>
      </c>
      <c r="Q94" s="74" t="str">
        <f>IF(VLOOKUP($A94,'[1]2. Child Protection'!$B$8:$BG$226,'[1]2. Child Protection'!AA$1,FALSE)=G94,"",VLOOKUP($A94,'[1]2. Child Protection'!$B$8:$BG$226,'[1]2. Child Protection'!AA$1,FALSE))</f>
        <v>v</v>
      </c>
      <c r="R94" s="61" t="str">
        <f>IF(VLOOKUP($A94,'[1]2. Child Protection'!$B$8:$BG$226,'[1]2. Child Protection'!AB$1,FALSE)=H94,"",VLOOKUP($A94,'[1]2. Child Protection'!$B$8:$BG$226,'[1]2. Child Protection'!AB$1,FALSE))</f>
        <v>UNSD Population and Vital Statistics Report, January 2021, latest update on 4 Jan 2022</v>
      </c>
      <c r="S94" s="61" t="s">
        <v>430</v>
      </c>
      <c r="T94" s="132">
        <v>80.878328966549304</v>
      </c>
      <c r="U94" s="61">
        <v>2020</v>
      </c>
      <c r="V94" s="61" t="s">
        <v>549</v>
      </c>
      <c r="X94" s="61" t="s">
        <v>625</v>
      </c>
      <c r="Y94" s="61" t="b">
        <f t="shared" si="13"/>
        <v>1</v>
      </c>
      <c r="Z94" s="132">
        <f t="shared" si="14"/>
        <v>80.878328966549304</v>
      </c>
      <c r="AA94" s="74">
        <f t="shared" si="15"/>
        <v>2020</v>
      </c>
      <c r="AB94" s="74" t="str">
        <f t="shared" si="16"/>
        <v>Y14T17</v>
      </c>
      <c r="AC94" s="74">
        <f t="shared" si="17"/>
        <v>0</v>
      </c>
      <c r="AD94" s="74" t="str">
        <f t="shared" si="18"/>
        <v>Supreme Court as part of TransMonEE</v>
      </c>
      <c r="AE94" s="61" t="b">
        <f t="shared" si="19"/>
        <v>1</v>
      </c>
      <c r="AF94" s="61" t="b">
        <f t="shared" si="20"/>
        <v>1</v>
      </c>
      <c r="AG94" s="61" t="b">
        <f t="shared" si="21"/>
        <v>1</v>
      </c>
      <c r="AH94" s="61" t="b">
        <f t="shared" si="22"/>
        <v>1</v>
      </c>
      <c r="AI94" s="61" t="s">
        <v>432</v>
      </c>
      <c r="AJ94" s="61">
        <v>50</v>
      </c>
      <c r="AK94" s="132">
        <f t="shared" si="12"/>
        <v>50.047187348071034</v>
      </c>
      <c r="AL94" s="132">
        <f t="shared" si="23"/>
        <v>4.7187348071034307E-2</v>
      </c>
    </row>
    <row r="95" spans="1:38" x14ac:dyDescent="0.3">
      <c r="A95" s="61" t="s">
        <v>145</v>
      </c>
      <c r="B95" s="61" t="s">
        <v>419</v>
      </c>
      <c r="C95" s="96">
        <v>51.648321165376338</v>
      </c>
      <c r="D95" s="61" t="s">
        <v>12</v>
      </c>
      <c r="E95" s="69">
        <v>2014</v>
      </c>
      <c r="F95" s="69" t="s">
        <v>553</v>
      </c>
      <c r="G95" s="70"/>
      <c r="H95" s="73" t="s">
        <v>552</v>
      </c>
      <c r="J95" s="61" t="e">
        <f>IF(VLOOKUP($A95,'[1]2. Child Protection'!$B$8:$BG$226,'[1]2. Child Protection'!T$1,FALSE)=C95,"",VLOOKUP($A95,'[1]2. Child Protection'!$B$8:$BG$226,'[1]2. Child Protection'!T$1,FALSE)-C95)</f>
        <v>#VALUE!</v>
      </c>
      <c r="K95" s="61" t="str">
        <f>IF(VLOOKUP($A95,'[1]2. Child Protection'!$B$8:$BG$226,'[1]2. Child Protection'!U$1,FALSE)=D95,"",VLOOKUP($A95,'[1]2. Child Protection'!$B$8:$BG$226,'[1]2. Child Protection'!U$1,FALSE))</f>
        <v/>
      </c>
      <c r="L95" s="74" t="e">
        <f>IF(VLOOKUP($A95,'[1]2. Child Protection'!$B$8:$BG$226,'[1]2. Child Protection'!V$1,FALSE)=#REF!,"",VLOOKUP($A95,'[1]2. Child Protection'!$B$8:$BG$226,'[1]2. Child Protection'!V$1,FALSE)-#REF!)</f>
        <v>#REF!</v>
      </c>
      <c r="M95" s="74" t="e">
        <f>IF(VLOOKUP($A95,'[1]2. Child Protection'!$B$8:$BG$226,'[1]2. Child Protection'!W$1,FALSE)=#REF!,"",VLOOKUP($A95,'[1]2. Child Protection'!$B$8:$BG$226,'[1]2. Child Protection'!W$1,FALSE))</f>
        <v>#REF!</v>
      </c>
      <c r="N95" s="74">
        <f>IF(VLOOKUP($A95,'[1]2. Child Protection'!$B$8:$BG$226,'[1]2. Child Protection'!X$1,FALSE)=E95,"",VLOOKUP($A95,'[1]2. Child Protection'!$B$8:$BG$226,'[1]2. Child Protection'!X$1,FALSE)-E95)</f>
        <v>-1914</v>
      </c>
      <c r="O95" s="74" t="e">
        <f>IF(VLOOKUP($A95,'[1]2. Child Protection'!$B$8:$BG$226,'[1]2. Child Protection'!Y$1,FALSE)=#REF!,"",VLOOKUP($A95,'[1]2. Child Protection'!$B$8:$BG$226,'[1]2. Child Protection'!Y$1,FALSE))</f>
        <v>#REF!</v>
      </c>
      <c r="P95" s="74" t="e">
        <f>IF(VLOOKUP($A95,'[1]2. Child Protection'!$B$8:$BG$226,'[1]2. Child Protection'!Z$1,FALSE)=F95,"",VLOOKUP($A95,'[1]2. Child Protection'!$B$8:$BG$226,'[1]2. Child Protection'!Z$1,FALSE)-F95)</f>
        <v>#VALUE!</v>
      </c>
      <c r="Q95" s="74" t="str">
        <f>IF(VLOOKUP($A95,'[1]2. Child Protection'!$B$8:$BG$226,'[1]2. Child Protection'!AA$1,FALSE)=G95,"",VLOOKUP($A95,'[1]2. Child Protection'!$B$8:$BG$226,'[1]2. Child Protection'!AA$1,FALSE))</f>
        <v>v</v>
      </c>
      <c r="R95" s="61" t="str">
        <f>IF(VLOOKUP($A95,'[1]2. Child Protection'!$B$8:$BG$226,'[1]2. Child Protection'!AB$1,FALSE)=H95,"",VLOOKUP($A95,'[1]2. Child Protection'!$B$8:$BG$226,'[1]2. Child Protection'!AB$1,FALSE))</f>
        <v>UNSD Population and Vital Statistics Report, January 2021, latest update on 4 Jan 2022</v>
      </c>
      <c r="S95" s="61" t="s">
        <v>432</v>
      </c>
      <c r="T95" s="132">
        <v>50.047187348071034</v>
      </c>
      <c r="U95" s="61">
        <v>2018</v>
      </c>
      <c r="V95" s="61" t="s">
        <v>549</v>
      </c>
      <c r="X95" s="61" t="s">
        <v>552</v>
      </c>
      <c r="Y95" s="61" t="b">
        <f t="shared" si="13"/>
        <v>1</v>
      </c>
      <c r="Z95" s="132">
        <f t="shared" si="14"/>
        <v>50.047187348071034</v>
      </c>
      <c r="AA95" s="74">
        <f t="shared" si="15"/>
        <v>2018</v>
      </c>
      <c r="AB95" s="74" t="str">
        <f t="shared" si="16"/>
        <v>Y14T17</v>
      </c>
      <c r="AC95" s="74">
        <f t="shared" si="17"/>
        <v>0</v>
      </c>
      <c r="AD95" s="74" t="str">
        <f t="shared" si="18"/>
        <v>UNODC</v>
      </c>
      <c r="AE95" s="61" t="b">
        <f t="shared" si="19"/>
        <v>1</v>
      </c>
      <c r="AF95" s="61" t="b">
        <f t="shared" si="20"/>
        <v>1</v>
      </c>
      <c r="AG95" s="61" t="b">
        <f t="shared" si="21"/>
        <v>1</v>
      </c>
      <c r="AH95" s="61" t="b">
        <f t="shared" si="22"/>
        <v>1</v>
      </c>
      <c r="AI95" s="61" t="s">
        <v>433</v>
      </c>
      <c r="AJ95" s="61">
        <v>14.9</v>
      </c>
      <c r="AK95" s="132">
        <f t="shared" si="12"/>
        <v>14.872122742542091</v>
      </c>
      <c r="AL95" s="132">
        <f t="shared" si="23"/>
        <v>-2.7877257457909366E-2</v>
      </c>
    </row>
    <row r="96" spans="1:38" x14ac:dyDescent="0.3">
      <c r="A96" s="61" t="s">
        <v>146</v>
      </c>
      <c r="B96" s="61" t="s">
        <v>420</v>
      </c>
      <c r="C96" s="96">
        <v>63.760362148397334</v>
      </c>
      <c r="D96" s="61" t="s">
        <v>12</v>
      </c>
      <c r="E96" s="69">
        <v>2019</v>
      </c>
      <c r="F96" s="69" t="s">
        <v>549</v>
      </c>
      <c r="G96" s="70"/>
      <c r="H96" s="73" t="s">
        <v>562</v>
      </c>
      <c r="J96" s="61" t="e">
        <f>IF(VLOOKUP($A96,'[1]2. Child Protection'!$B$8:$BG$226,'[1]2. Child Protection'!T$1,FALSE)=C96,"",VLOOKUP($A96,'[1]2. Child Protection'!$B$8:$BG$226,'[1]2. Child Protection'!T$1,FALSE)-C96)</f>
        <v>#VALUE!</v>
      </c>
      <c r="K96" s="61" t="str">
        <f>IF(VLOOKUP($A96,'[1]2. Child Protection'!$B$8:$BG$226,'[1]2. Child Protection'!U$1,FALSE)=D96,"",VLOOKUP($A96,'[1]2. Child Protection'!$B$8:$BG$226,'[1]2. Child Protection'!U$1,FALSE))</f>
        <v/>
      </c>
      <c r="L96" s="74" t="e">
        <f>IF(VLOOKUP($A96,'[1]2. Child Protection'!$B$8:$BG$226,'[1]2. Child Protection'!V$1,FALSE)=#REF!,"",VLOOKUP($A96,'[1]2. Child Protection'!$B$8:$BG$226,'[1]2. Child Protection'!V$1,FALSE)-#REF!)</f>
        <v>#REF!</v>
      </c>
      <c r="M96" s="74" t="e">
        <f>IF(VLOOKUP($A96,'[1]2. Child Protection'!$B$8:$BG$226,'[1]2. Child Protection'!W$1,FALSE)=#REF!,"",VLOOKUP($A96,'[1]2. Child Protection'!$B$8:$BG$226,'[1]2. Child Protection'!W$1,FALSE))</f>
        <v>#REF!</v>
      </c>
      <c r="N96" s="74">
        <f>IF(VLOOKUP($A96,'[1]2. Child Protection'!$B$8:$BG$226,'[1]2. Child Protection'!X$1,FALSE)=E96,"",VLOOKUP($A96,'[1]2. Child Protection'!$B$8:$BG$226,'[1]2. Child Protection'!X$1,FALSE)-E96)</f>
        <v>-1919</v>
      </c>
      <c r="O96" s="74" t="e">
        <f>IF(VLOOKUP($A96,'[1]2. Child Protection'!$B$8:$BG$226,'[1]2. Child Protection'!Y$1,FALSE)=#REF!,"",VLOOKUP($A96,'[1]2. Child Protection'!$B$8:$BG$226,'[1]2. Child Protection'!Y$1,FALSE))</f>
        <v>#REF!</v>
      </c>
      <c r="P96" s="74" t="e">
        <f>IF(VLOOKUP($A96,'[1]2. Child Protection'!$B$8:$BG$226,'[1]2. Child Protection'!Z$1,FALSE)=F96,"",VLOOKUP($A96,'[1]2. Child Protection'!$B$8:$BG$226,'[1]2. Child Protection'!Z$1,FALSE)-F96)</f>
        <v>#VALUE!</v>
      </c>
      <c r="Q96" s="74" t="str">
        <f>IF(VLOOKUP($A96,'[1]2. Child Protection'!$B$8:$BG$226,'[1]2. Child Protection'!AA$1,FALSE)=G96,"",VLOOKUP($A96,'[1]2. Child Protection'!$B$8:$BG$226,'[1]2. Child Protection'!AA$1,FALSE))</f>
        <v>v</v>
      </c>
      <c r="R96" s="61" t="str">
        <f>IF(VLOOKUP($A96,'[1]2. Child Protection'!$B$8:$BG$226,'[1]2. Child Protection'!AB$1,FALSE)=H96,"",VLOOKUP($A96,'[1]2. Child Protection'!$B$8:$BG$226,'[1]2. Child Protection'!AB$1,FALSE))</f>
        <v>UNSD Population and Vital Statistics Report, January 2021, latest update on 4 Jan 2022</v>
      </c>
      <c r="S96" s="61" t="s">
        <v>433</v>
      </c>
      <c r="T96" s="132">
        <v>14.872122742542091</v>
      </c>
      <c r="U96" s="61">
        <v>2017</v>
      </c>
      <c r="V96" s="61" t="s">
        <v>604</v>
      </c>
      <c r="X96" s="61" t="s">
        <v>552</v>
      </c>
      <c r="Y96" s="61" t="b">
        <f t="shared" si="13"/>
        <v>1</v>
      </c>
      <c r="Z96" s="132">
        <f t="shared" si="14"/>
        <v>14.872122742542091</v>
      </c>
      <c r="AA96" s="74">
        <f t="shared" si="15"/>
        <v>2017</v>
      </c>
      <c r="AB96" s="74" t="str">
        <f t="shared" si="16"/>
        <v>Y7T17</v>
      </c>
      <c r="AC96" s="74">
        <f t="shared" si="17"/>
        <v>0</v>
      </c>
      <c r="AD96" s="74" t="str">
        <f t="shared" si="18"/>
        <v>UNODC</v>
      </c>
      <c r="AE96" s="61" t="b">
        <f t="shared" si="19"/>
        <v>1</v>
      </c>
      <c r="AF96" s="61" t="b">
        <f t="shared" si="20"/>
        <v>1</v>
      </c>
      <c r="AG96" s="61" t="b">
        <f t="shared" si="21"/>
        <v>1</v>
      </c>
      <c r="AH96" s="61" t="b">
        <f t="shared" si="22"/>
        <v>1</v>
      </c>
      <c r="AI96" s="61" t="s">
        <v>434</v>
      </c>
      <c r="AJ96" s="61">
        <v>6.8</v>
      </c>
      <c r="AK96" s="132">
        <f t="shared" si="12"/>
        <v>6.7627285044342518</v>
      </c>
      <c r="AL96" s="132">
        <f t="shared" si="23"/>
        <v>-3.7271495565748047E-2</v>
      </c>
    </row>
    <row r="97" spans="1:38" x14ac:dyDescent="0.3">
      <c r="A97" s="61" t="s">
        <v>148</v>
      </c>
      <c r="B97" s="61" t="s">
        <v>421</v>
      </c>
      <c r="C97" s="74">
        <v>72.627816099284004</v>
      </c>
      <c r="D97" s="61" t="s">
        <v>12</v>
      </c>
      <c r="E97" s="69">
        <v>2019</v>
      </c>
      <c r="F97" s="71" t="s">
        <v>553</v>
      </c>
      <c r="G97" s="72"/>
      <c r="H97" s="73" t="s">
        <v>621</v>
      </c>
      <c r="J97" s="61">
        <f>IF(VLOOKUP($A97,'[1]2. Child Protection'!$B$8:$BG$226,'[1]2. Child Protection'!T$1,FALSE)=C97,"",VLOOKUP($A97,'[1]2. Child Protection'!$B$8:$BG$226,'[1]2. Child Protection'!T$1,FALSE)-C97)</f>
        <v>24.272183900716001</v>
      </c>
      <c r="K97" s="61" t="str">
        <f>IF(VLOOKUP($A97,'[1]2. Child Protection'!$B$8:$BG$226,'[1]2. Child Protection'!U$1,FALSE)=D97,"",VLOOKUP($A97,'[1]2. Child Protection'!$B$8:$BG$226,'[1]2. Child Protection'!U$1,FALSE))</f>
        <v/>
      </c>
      <c r="L97" s="74" t="e">
        <f>IF(VLOOKUP($A97,'[1]2. Child Protection'!$B$8:$BG$226,'[1]2. Child Protection'!V$1,FALSE)=#REF!,"",VLOOKUP($A97,'[1]2. Child Protection'!$B$8:$BG$226,'[1]2. Child Protection'!V$1,FALSE)-#REF!)</f>
        <v>#REF!</v>
      </c>
      <c r="M97" s="74" t="e">
        <f>IF(VLOOKUP($A97,'[1]2. Child Protection'!$B$8:$BG$226,'[1]2. Child Protection'!W$1,FALSE)=#REF!,"",VLOOKUP($A97,'[1]2. Child Protection'!$B$8:$BG$226,'[1]2. Child Protection'!W$1,FALSE))</f>
        <v>#REF!</v>
      </c>
      <c r="N97" s="74" t="e">
        <f>IF(VLOOKUP($A97,'[1]2. Child Protection'!$B$8:$BG$226,'[1]2. Child Protection'!X$1,FALSE)=E97,"",VLOOKUP($A97,'[1]2. Child Protection'!$B$8:$BG$226,'[1]2. Child Protection'!X$1,FALSE)-E97)</f>
        <v>#VALUE!</v>
      </c>
      <c r="O97" s="74" t="e">
        <f>IF(VLOOKUP($A97,'[1]2. Child Protection'!$B$8:$BG$226,'[1]2. Child Protection'!Y$1,FALSE)=#REF!,"",VLOOKUP($A97,'[1]2. Child Protection'!$B$8:$BG$226,'[1]2. Child Protection'!Y$1,FALSE))</f>
        <v>#REF!</v>
      </c>
      <c r="P97" s="74" t="e">
        <f>IF(VLOOKUP($A97,'[1]2. Child Protection'!$B$8:$BG$226,'[1]2. Child Protection'!Z$1,FALSE)=F97,"",VLOOKUP($A97,'[1]2. Child Protection'!$B$8:$BG$226,'[1]2. Child Protection'!Z$1,FALSE)-F97)</f>
        <v>#VALUE!</v>
      </c>
      <c r="Q97" s="74" t="str">
        <f>IF(VLOOKUP($A97,'[1]2. Child Protection'!$B$8:$BG$226,'[1]2. Child Protection'!AA$1,FALSE)=G97,"",VLOOKUP($A97,'[1]2. Child Protection'!$B$8:$BG$226,'[1]2. Child Protection'!AA$1,FALSE))</f>
        <v/>
      </c>
      <c r="R97" s="61" t="str">
        <f>IF(VLOOKUP($A97,'[1]2. Child Protection'!$B$8:$BG$226,'[1]2. Child Protection'!AB$1,FALSE)=H97,"",VLOOKUP($A97,'[1]2. Child Protection'!$B$8:$BG$226,'[1]2. Child Protection'!AB$1,FALSE))</f>
        <v>Vital statistics 2017</v>
      </c>
      <c r="S97" s="61" t="s">
        <v>434</v>
      </c>
      <c r="T97" s="132">
        <v>6.7627285044342518</v>
      </c>
      <c r="U97" s="61">
        <v>2020</v>
      </c>
      <c r="V97" s="61" t="s">
        <v>626</v>
      </c>
      <c r="W97" s="61" t="s">
        <v>627</v>
      </c>
      <c r="X97" s="61" t="s">
        <v>628</v>
      </c>
      <c r="Y97" s="61" t="b">
        <f t="shared" si="13"/>
        <v>1</v>
      </c>
      <c r="Z97" s="132">
        <f t="shared" si="14"/>
        <v>6.7627285044342518</v>
      </c>
      <c r="AA97" s="74">
        <f t="shared" si="15"/>
        <v>2020</v>
      </c>
      <c r="AB97" s="74" t="str">
        <f t="shared" si="16"/>
        <v>Y10T19</v>
      </c>
      <c r="AC97" s="74" t="str">
        <f t="shared" si="17"/>
        <v>Age is 10-19 years</v>
      </c>
      <c r="AD97" s="74" t="str">
        <f t="shared" si="18"/>
        <v xml:space="preserve">Juvenile Training Centre </v>
      </c>
      <c r="AE97" s="61" t="b">
        <f t="shared" si="19"/>
        <v>1</v>
      </c>
      <c r="AF97" s="61" t="b">
        <f t="shared" si="20"/>
        <v>1</v>
      </c>
      <c r="AG97" s="61" t="b">
        <f t="shared" si="21"/>
        <v>1</v>
      </c>
      <c r="AH97" s="61" t="b">
        <f t="shared" si="22"/>
        <v>1</v>
      </c>
      <c r="AI97" s="61" t="s">
        <v>435</v>
      </c>
      <c r="AJ97" s="61">
        <v>2</v>
      </c>
      <c r="AK97" s="132">
        <f t="shared" si="12"/>
        <v>1.9855123780150838</v>
      </c>
      <c r="AL97" s="132">
        <f t="shared" si="23"/>
        <v>-1.4487621984916155E-2</v>
      </c>
    </row>
    <row r="98" spans="1:38" x14ac:dyDescent="0.3">
      <c r="A98" s="61" t="s">
        <v>150</v>
      </c>
      <c r="B98" s="61" t="s">
        <v>423</v>
      </c>
      <c r="C98" s="74">
        <v>106.67046408244609</v>
      </c>
      <c r="D98" s="61" t="s">
        <v>28</v>
      </c>
      <c r="E98" s="69">
        <v>2020</v>
      </c>
      <c r="F98" s="71" t="s">
        <v>546</v>
      </c>
      <c r="G98" s="72" t="s">
        <v>547</v>
      </c>
      <c r="H98" s="73" t="s">
        <v>622</v>
      </c>
      <c r="J98" s="61">
        <f>IF(VLOOKUP($A98,'[1]2. Child Protection'!$B$8:$BG$226,'[1]2. Child Protection'!T$1,FALSE)=C98,"",VLOOKUP($A98,'[1]2. Child Protection'!$B$8:$BG$226,'[1]2. Child Protection'!T$1,FALSE)-C98)</f>
        <v>-9.4704640824460853</v>
      </c>
      <c r="K98" s="61">
        <f>IF(VLOOKUP($A98,'[1]2. Child Protection'!$B$8:$BG$226,'[1]2. Child Protection'!U$1,FALSE)=D98,"",VLOOKUP($A98,'[1]2. Child Protection'!$B$8:$BG$226,'[1]2. Child Protection'!U$1,FALSE))</f>
        <v>0</v>
      </c>
      <c r="L98" s="74" t="e">
        <f>IF(VLOOKUP($A98,'[1]2. Child Protection'!$B$8:$BG$226,'[1]2. Child Protection'!V$1,FALSE)=#REF!,"",VLOOKUP($A98,'[1]2. Child Protection'!$B$8:$BG$226,'[1]2. Child Protection'!V$1,FALSE)-#REF!)</f>
        <v>#REF!</v>
      </c>
      <c r="M98" s="74" t="e">
        <f>IF(VLOOKUP($A98,'[1]2. Child Protection'!$B$8:$BG$226,'[1]2. Child Protection'!W$1,FALSE)=#REF!,"",VLOOKUP($A98,'[1]2. Child Protection'!$B$8:$BG$226,'[1]2. Child Protection'!W$1,FALSE))</f>
        <v>#REF!</v>
      </c>
      <c r="N98" s="74">
        <f>IF(VLOOKUP($A98,'[1]2. Child Protection'!$B$8:$BG$226,'[1]2. Child Protection'!X$1,FALSE)=E98,"",VLOOKUP($A98,'[1]2. Child Protection'!$B$8:$BG$226,'[1]2. Child Protection'!X$1,FALSE)-E98)</f>
        <v>-1921.7</v>
      </c>
      <c r="O98" s="74" t="e">
        <f>IF(VLOOKUP($A98,'[1]2. Child Protection'!$B$8:$BG$226,'[1]2. Child Protection'!Y$1,FALSE)=#REF!,"",VLOOKUP($A98,'[1]2. Child Protection'!$B$8:$BG$226,'[1]2. Child Protection'!Y$1,FALSE))</f>
        <v>#REF!</v>
      </c>
      <c r="P98" s="74" t="e">
        <f>IF(VLOOKUP($A98,'[1]2. Child Protection'!$B$8:$BG$226,'[1]2. Child Protection'!Z$1,FALSE)=F98,"",VLOOKUP($A98,'[1]2. Child Protection'!$B$8:$BG$226,'[1]2. Child Protection'!Z$1,FALSE)-F98)</f>
        <v>#VALUE!</v>
      </c>
      <c r="Q98" s="74">
        <f>IF(VLOOKUP($A98,'[1]2. Child Protection'!$B$8:$BG$226,'[1]2. Child Protection'!AA$1,FALSE)=G98,"",VLOOKUP($A98,'[1]2. Child Protection'!$B$8:$BG$226,'[1]2. Child Protection'!AA$1,FALSE))</f>
        <v>0</v>
      </c>
      <c r="R98" s="61" t="str">
        <f>IF(VLOOKUP($A98,'[1]2. Child Protection'!$B$8:$BG$226,'[1]2. Child Protection'!AB$1,FALSE)=H98,"",VLOOKUP($A98,'[1]2. Child Protection'!$B$8:$BG$226,'[1]2. Child Protection'!AB$1,FALSE))</f>
        <v>DHS 2017-18</v>
      </c>
      <c r="S98" s="61" t="s">
        <v>435</v>
      </c>
      <c r="T98" s="132">
        <v>1.9855123780150838</v>
      </c>
      <c r="U98" s="61">
        <v>2018</v>
      </c>
      <c r="V98" s="61" t="s">
        <v>629</v>
      </c>
      <c r="X98" s="61" t="s">
        <v>630</v>
      </c>
      <c r="Y98" s="61" t="b">
        <f t="shared" si="13"/>
        <v>1</v>
      </c>
      <c r="Z98" s="132">
        <f t="shared" si="14"/>
        <v>1.9855123780150838</v>
      </c>
      <c r="AA98" s="74">
        <f t="shared" si="15"/>
        <v>2018</v>
      </c>
      <c r="AB98" s="74" t="str">
        <f t="shared" si="16"/>
        <v>Y7T16</v>
      </c>
      <c r="AC98" s="74">
        <f t="shared" si="17"/>
        <v>0</v>
      </c>
      <c r="AD98" s="74" t="str">
        <f t="shared" si="18"/>
        <v>Child Justice Section of Ministry of Justice</v>
      </c>
      <c r="AE98" s="61" t="b">
        <f t="shared" si="19"/>
        <v>1</v>
      </c>
      <c r="AF98" s="61" t="b">
        <f t="shared" si="20"/>
        <v>1</v>
      </c>
      <c r="AG98" s="61" t="b">
        <f t="shared" si="21"/>
        <v>1</v>
      </c>
      <c r="AH98" s="61" t="b">
        <f t="shared" si="22"/>
        <v>1</v>
      </c>
      <c r="AI98" s="61" t="s">
        <v>535</v>
      </c>
      <c r="AJ98" s="61">
        <v>0</v>
      </c>
      <c r="AK98" s="132">
        <f t="shared" si="12"/>
        <v>0</v>
      </c>
      <c r="AL98" s="132">
        <f t="shared" si="23"/>
        <v>0</v>
      </c>
    </row>
    <row r="99" spans="1:38" x14ac:dyDescent="0.3">
      <c r="A99" s="61" t="s">
        <v>149</v>
      </c>
      <c r="B99" s="61" t="s">
        <v>422</v>
      </c>
      <c r="C99" s="96">
        <v>128.03883497672248</v>
      </c>
      <c r="D99" s="61" t="s">
        <v>12</v>
      </c>
      <c r="E99" s="69">
        <v>2017</v>
      </c>
      <c r="F99" s="69" t="s">
        <v>549</v>
      </c>
      <c r="G99" s="70"/>
      <c r="H99" s="73" t="s">
        <v>586</v>
      </c>
      <c r="J99" s="61" t="e">
        <f>IF(VLOOKUP($A99,'[1]2. Child Protection'!$B$8:$BG$226,'[1]2. Child Protection'!T$1,FALSE)=C99,"",VLOOKUP($A99,'[1]2. Child Protection'!$B$8:$BG$226,'[1]2. Child Protection'!T$1,FALSE)-C99)</f>
        <v>#VALUE!</v>
      </c>
      <c r="K99" s="61" t="str">
        <f>IF(VLOOKUP($A99,'[1]2. Child Protection'!$B$8:$BG$226,'[1]2. Child Protection'!U$1,FALSE)=D99,"",VLOOKUP($A99,'[1]2. Child Protection'!$B$8:$BG$226,'[1]2. Child Protection'!U$1,FALSE))</f>
        <v/>
      </c>
      <c r="L99" s="74" t="e">
        <f>IF(VLOOKUP($A99,'[1]2. Child Protection'!$B$8:$BG$226,'[1]2. Child Protection'!V$1,FALSE)=#REF!,"",VLOOKUP($A99,'[1]2. Child Protection'!$B$8:$BG$226,'[1]2. Child Protection'!V$1,FALSE)-#REF!)</f>
        <v>#REF!</v>
      </c>
      <c r="M99" s="74" t="e">
        <f>IF(VLOOKUP($A99,'[1]2. Child Protection'!$B$8:$BG$226,'[1]2. Child Protection'!W$1,FALSE)=#REF!,"",VLOOKUP($A99,'[1]2. Child Protection'!$B$8:$BG$226,'[1]2. Child Protection'!W$1,FALSE))</f>
        <v>#REF!</v>
      </c>
      <c r="N99" s="74">
        <f>IF(VLOOKUP($A99,'[1]2. Child Protection'!$B$8:$BG$226,'[1]2. Child Protection'!X$1,FALSE)=E99,"",VLOOKUP($A99,'[1]2. Child Protection'!$B$8:$BG$226,'[1]2. Child Protection'!X$1,FALSE)-E99)</f>
        <v>-1917</v>
      </c>
      <c r="O99" s="74" t="e">
        <f>IF(VLOOKUP($A99,'[1]2. Child Protection'!$B$8:$BG$226,'[1]2. Child Protection'!Y$1,FALSE)=#REF!,"",VLOOKUP($A99,'[1]2. Child Protection'!$B$8:$BG$226,'[1]2. Child Protection'!Y$1,FALSE))</f>
        <v>#REF!</v>
      </c>
      <c r="P99" s="74" t="e">
        <f>IF(VLOOKUP($A99,'[1]2. Child Protection'!$B$8:$BG$226,'[1]2. Child Protection'!Z$1,FALSE)=F99,"",VLOOKUP($A99,'[1]2. Child Protection'!$B$8:$BG$226,'[1]2. Child Protection'!Z$1,FALSE)-F99)</f>
        <v>#VALUE!</v>
      </c>
      <c r="Q99" s="74" t="str">
        <f>IF(VLOOKUP($A99,'[1]2. Child Protection'!$B$8:$BG$226,'[1]2. Child Protection'!AA$1,FALSE)=G99,"",VLOOKUP($A99,'[1]2. Child Protection'!$B$8:$BG$226,'[1]2. Child Protection'!AA$1,FALSE))</f>
        <v>v</v>
      </c>
      <c r="R99" s="61" t="str">
        <f>IF(VLOOKUP($A99,'[1]2. Child Protection'!$B$8:$BG$226,'[1]2. Child Protection'!AB$1,FALSE)=H99,"",VLOOKUP($A99,'[1]2. Child Protection'!$B$8:$BG$226,'[1]2. Child Protection'!AB$1,FALSE))</f>
        <v>UNSD Population and Vital Statistics Report, January 2021, latest update on 4 Jan 2022</v>
      </c>
      <c r="S99" s="61" t="s">
        <v>535</v>
      </c>
      <c r="T99" s="132">
        <v>0</v>
      </c>
      <c r="U99" s="61">
        <v>2019</v>
      </c>
      <c r="V99" s="61" t="s">
        <v>549</v>
      </c>
      <c r="X99" s="61" t="s">
        <v>562</v>
      </c>
      <c r="Y99" s="61" t="b">
        <f t="shared" si="13"/>
        <v>1</v>
      </c>
      <c r="Z99" s="132">
        <f t="shared" si="14"/>
        <v>0</v>
      </c>
      <c r="AA99" s="74">
        <f t="shared" si="15"/>
        <v>2019</v>
      </c>
      <c r="AB99" s="74" t="str">
        <f t="shared" si="16"/>
        <v>Y14T17</v>
      </c>
      <c r="AC99" s="74">
        <f t="shared" si="17"/>
        <v>0</v>
      </c>
      <c r="AD99" s="74" t="str">
        <f t="shared" si="18"/>
        <v>Eurostat</v>
      </c>
      <c r="AE99" s="61" t="b">
        <f t="shared" si="19"/>
        <v>1</v>
      </c>
      <c r="AF99" s="61" t="b">
        <f t="shared" si="20"/>
        <v>1</v>
      </c>
      <c r="AG99" s="61" t="b">
        <f t="shared" si="21"/>
        <v>1</v>
      </c>
      <c r="AH99" s="61" t="b">
        <f t="shared" si="22"/>
        <v>1</v>
      </c>
      <c r="AI99" s="61" t="s">
        <v>437</v>
      </c>
      <c r="AJ99" s="61">
        <v>99</v>
      </c>
      <c r="AK99" s="132">
        <f t="shared" si="12"/>
        <v>98.959027156640715</v>
      </c>
      <c r="AL99" s="132">
        <f t="shared" si="23"/>
        <v>-4.0972843359284639E-2</v>
      </c>
    </row>
    <row r="100" spans="1:38" x14ac:dyDescent="0.3">
      <c r="A100" s="61" t="s">
        <v>151</v>
      </c>
      <c r="B100" s="61" t="s">
        <v>424</v>
      </c>
      <c r="C100" s="74">
        <v>11.628962645527796</v>
      </c>
      <c r="D100" s="61" t="s">
        <v>12</v>
      </c>
      <c r="E100" s="69">
        <v>2020</v>
      </c>
      <c r="F100" s="71" t="s">
        <v>549</v>
      </c>
      <c r="G100" s="72"/>
      <c r="H100" s="73" t="s">
        <v>623</v>
      </c>
      <c r="J100" s="61">
        <f>IF(VLOOKUP($A100,'[1]2. Child Protection'!$B$8:$BG$226,'[1]2. Child Protection'!T$1,FALSE)=C100,"",VLOOKUP($A100,'[1]2. Child Protection'!$B$8:$BG$226,'[1]2. Child Protection'!T$1,FALSE)-C100)</f>
        <v>87.07103735447221</v>
      </c>
      <c r="K100" s="61" t="str">
        <f>IF(VLOOKUP($A100,'[1]2. Child Protection'!$B$8:$BG$226,'[1]2. Child Protection'!U$1,FALSE)=D100,"",VLOOKUP($A100,'[1]2. Child Protection'!$B$8:$BG$226,'[1]2. Child Protection'!U$1,FALSE))</f>
        <v/>
      </c>
      <c r="L100" s="74" t="e">
        <f>IF(VLOOKUP($A100,'[1]2. Child Protection'!$B$8:$BG$226,'[1]2. Child Protection'!V$1,FALSE)=#REF!,"",VLOOKUP($A100,'[1]2. Child Protection'!$B$8:$BG$226,'[1]2. Child Protection'!V$1,FALSE)-#REF!)</f>
        <v>#REF!</v>
      </c>
      <c r="M100" s="74" t="e">
        <f>IF(VLOOKUP($A100,'[1]2. Child Protection'!$B$8:$BG$226,'[1]2. Child Protection'!W$1,FALSE)=#REF!,"",VLOOKUP($A100,'[1]2. Child Protection'!$B$8:$BG$226,'[1]2. Child Protection'!W$1,FALSE))</f>
        <v>#REF!</v>
      </c>
      <c r="N100" s="74">
        <f>IF(VLOOKUP($A100,'[1]2. Child Protection'!$B$8:$BG$226,'[1]2. Child Protection'!X$1,FALSE)=E100,"",VLOOKUP($A100,'[1]2. Child Protection'!$B$8:$BG$226,'[1]2. Child Protection'!X$1,FALSE)-E100)</f>
        <v>-1920.3</v>
      </c>
      <c r="O100" s="74" t="e">
        <f>IF(VLOOKUP($A100,'[1]2. Child Protection'!$B$8:$BG$226,'[1]2. Child Protection'!Y$1,FALSE)=#REF!,"",VLOOKUP($A100,'[1]2. Child Protection'!$B$8:$BG$226,'[1]2. Child Protection'!Y$1,FALSE))</f>
        <v>#REF!</v>
      </c>
      <c r="P100" s="74" t="e">
        <f>IF(VLOOKUP($A100,'[1]2. Child Protection'!$B$8:$BG$226,'[1]2. Child Protection'!Z$1,FALSE)=F100,"",VLOOKUP($A100,'[1]2. Child Protection'!$B$8:$BG$226,'[1]2. Child Protection'!Z$1,FALSE)-F100)</f>
        <v>#VALUE!</v>
      </c>
      <c r="Q100" s="74" t="str">
        <f>IF(VLOOKUP($A100,'[1]2. Child Protection'!$B$8:$BG$226,'[1]2. Child Protection'!AA$1,FALSE)=G100,"",VLOOKUP($A100,'[1]2. Child Protection'!$B$8:$BG$226,'[1]2. Child Protection'!AA$1,FALSE))</f>
        <v/>
      </c>
      <c r="R100" s="61" t="str">
        <f>IF(VLOOKUP($A100,'[1]2. Child Protection'!$B$8:$BG$226,'[1]2. Child Protection'!AB$1,FALSE)=H100,"",VLOOKUP($A100,'[1]2. Child Protection'!$B$8:$BG$226,'[1]2. Child Protection'!AB$1,FALSE))</f>
        <v>MICS 2015</v>
      </c>
      <c r="S100" s="61" t="s">
        <v>437</v>
      </c>
      <c r="T100" s="132">
        <v>98.959027156640715</v>
      </c>
      <c r="U100" s="61">
        <v>2018</v>
      </c>
      <c r="V100" s="61" t="s">
        <v>557</v>
      </c>
      <c r="X100" s="61" t="s">
        <v>552</v>
      </c>
      <c r="Y100" s="61" t="b">
        <f t="shared" si="13"/>
        <v>1</v>
      </c>
      <c r="Z100" s="132">
        <f t="shared" si="14"/>
        <v>98.959027156640715</v>
      </c>
      <c r="AA100" s="74">
        <f t="shared" si="15"/>
        <v>2018</v>
      </c>
      <c r="AB100" s="74" t="str">
        <f t="shared" si="16"/>
        <v>Y16T17</v>
      </c>
      <c r="AC100" s="74">
        <f t="shared" si="17"/>
        <v>0</v>
      </c>
      <c r="AD100" s="74" t="str">
        <f t="shared" si="18"/>
        <v>UNODC</v>
      </c>
      <c r="AE100" s="61" t="b">
        <f t="shared" si="19"/>
        <v>1</v>
      </c>
      <c r="AF100" s="61" t="b">
        <f t="shared" si="20"/>
        <v>1</v>
      </c>
      <c r="AG100" s="61" t="b">
        <f t="shared" si="21"/>
        <v>1</v>
      </c>
      <c r="AH100" s="61" t="b">
        <f t="shared" si="22"/>
        <v>1</v>
      </c>
      <c r="AI100" s="61" t="s">
        <v>438</v>
      </c>
      <c r="AJ100" s="61">
        <v>0</v>
      </c>
      <c r="AK100" s="132">
        <f t="shared" si="12"/>
        <v>0</v>
      </c>
      <c r="AL100" s="132">
        <f t="shared" si="23"/>
        <v>0</v>
      </c>
    </row>
    <row r="101" spans="1:38" x14ac:dyDescent="0.3">
      <c r="A101" s="61" t="s">
        <v>152</v>
      </c>
      <c r="B101" s="61" t="s">
        <v>425</v>
      </c>
      <c r="C101" s="74">
        <v>4.9162268679000434</v>
      </c>
      <c r="D101" s="61" t="s">
        <v>12</v>
      </c>
      <c r="E101" s="69">
        <v>2018</v>
      </c>
      <c r="F101" s="71" t="s">
        <v>624</v>
      </c>
      <c r="G101" s="72"/>
      <c r="H101" s="73" t="s">
        <v>552</v>
      </c>
      <c r="J101" s="61">
        <f>IF(VLOOKUP($A101,'[1]2. Child Protection'!$B$8:$BG$226,'[1]2. Child Protection'!T$1,FALSE)=C101,"",VLOOKUP($A101,'[1]2. Child Protection'!$B$8:$BG$226,'[1]2. Child Protection'!T$1,FALSE)-C101)</f>
        <v>62.683773132099951</v>
      </c>
      <c r="K101" s="61" t="str">
        <f>IF(VLOOKUP($A101,'[1]2. Child Protection'!$B$8:$BG$226,'[1]2. Child Protection'!U$1,FALSE)=D101,"",VLOOKUP($A101,'[1]2. Child Protection'!$B$8:$BG$226,'[1]2. Child Protection'!U$1,FALSE))</f>
        <v/>
      </c>
      <c r="L101" s="74" t="e">
        <f>IF(VLOOKUP($A101,'[1]2. Child Protection'!$B$8:$BG$226,'[1]2. Child Protection'!V$1,FALSE)=#REF!,"",VLOOKUP($A101,'[1]2. Child Protection'!$B$8:$BG$226,'[1]2. Child Protection'!V$1,FALSE)-#REF!)</f>
        <v>#REF!</v>
      </c>
      <c r="M101" s="74" t="e">
        <f>IF(VLOOKUP($A101,'[1]2. Child Protection'!$B$8:$BG$226,'[1]2. Child Protection'!W$1,FALSE)=#REF!,"",VLOOKUP($A101,'[1]2. Child Protection'!$B$8:$BG$226,'[1]2. Child Protection'!W$1,FALSE))</f>
        <v>#REF!</v>
      </c>
      <c r="N101" s="74">
        <f>IF(VLOOKUP($A101,'[1]2. Child Protection'!$B$8:$BG$226,'[1]2. Child Protection'!X$1,FALSE)=E101,"",VLOOKUP($A101,'[1]2. Child Protection'!$B$8:$BG$226,'[1]2. Child Protection'!X$1,FALSE)-E101)</f>
        <v>-1950.6</v>
      </c>
      <c r="O101" s="74" t="e">
        <f>IF(VLOOKUP($A101,'[1]2. Child Protection'!$B$8:$BG$226,'[1]2. Child Protection'!Y$1,FALSE)=#REF!,"",VLOOKUP($A101,'[1]2. Child Protection'!$B$8:$BG$226,'[1]2. Child Protection'!Y$1,FALSE))</f>
        <v>#REF!</v>
      </c>
      <c r="P101" s="74" t="e">
        <f>IF(VLOOKUP($A101,'[1]2. Child Protection'!$B$8:$BG$226,'[1]2. Child Protection'!Z$1,FALSE)=F101,"",VLOOKUP($A101,'[1]2. Child Protection'!$B$8:$BG$226,'[1]2. Child Protection'!Z$1,FALSE)-F101)</f>
        <v>#VALUE!</v>
      </c>
      <c r="Q101" s="74" t="str">
        <f>IF(VLOOKUP($A101,'[1]2. Child Protection'!$B$8:$BG$226,'[1]2. Child Protection'!AA$1,FALSE)=G101,"",VLOOKUP($A101,'[1]2. Child Protection'!$B$8:$BG$226,'[1]2. Child Protection'!AA$1,FALSE))</f>
        <v/>
      </c>
      <c r="R101" s="61" t="str">
        <f>IF(VLOOKUP($A101,'[1]2. Child Protection'!$B$8:$BG$226,'[1]2. Child Protection'!AB$1,FALSE)=H101,"",VLOOKUP($A101,'[1]2. Child Protection'!$B$8:$BG$226,'[1]2. Child Protection'!AB$1,FALSE))</f>
        <v>DHS 2014</v>
      </c>
      <c r="S101" s="61" t="s">
        <v>438</v>
      </c>
      <c r="T101" s="132">
        <v>0</v>
      </c>
      <c r="U101" s="61">
        <v>2019</v>
      </c>
      <c r="V101" s="61" t="s">
        <v>557</v>
      </c>
      <c r="X101" s="61" t="s">
        <v>562</v>
      </c>
      <c r="Y101" s="61" t="b">
        <f t="shared" si="13"/>
        <v>1</v>
      </c>
      <c r="Z101" s="132">
        <f t="shared" si="14"/>
        <v>0</v>
      </c>
      <c r="AA101" s="74">
        <f t="shared" si="15"/>
        <v>2019</v>
      </c>
      <c r="AB101" s="74" t="str">
        <f t="shared" si="16"/>
        <v>Y16T17</v>
      </c>
      <c r="AC101" s="74">
        <f t="shared" si="17"/>
        <v>0</v>
      </c>
      <c r="AD101" s="74" t="str">
        <f t="shared" si="18"/>
        <v>Eurostat</v>
      </c>
      <c r="AE101" s="61" t="b">
        <f t="shared" si="19"/>
        <v>1</v>
      </c>
      <c r="AF101" s="61" t="b">
        <f t="shared" si="20"/>
        <v>1</v>
      </c>
      <c r="AG101" s="61" t="b">
        <f t="shared" si="21"/>
        <v>1</v>
      </c>
      <c r="AH101" s="61" t="b">
        <f t="shared" si="22"/>
        <v>1</v>
      </c>
      <c r="AI101" s="61" t="s">
        <v>439</v>
      </c>
      <c r="AJ101" s="61">
        <v>26.5</v>
      </c>
      <c r="AK101" s="132">
        <f t="shared" si="12"/>
        <v>26.473821391410294</v>
      </c>
      <c r="AL101" s="132">
        <f t="shared" si="23"/>
        <v>-2.6178608589706442E-2</v>
      </c>
    </row>
    <row r="102" spans="1:38" x14ac:dyDescent="0.3">
      <c r="A102" s="61" t="s">
        <v>155</v>
      </c>
      <c r="B102" s="61" t="s">
        <v>430</v>
      </c>
      <c r="C102" s="74">
        <v>80.878328966549304</v>
      </c>
      <c r="D102" s="61" t="s">
        <v>12</v>
      </c>
      <c r="E102" s="69">
        <v>2020</v>
      </c>
      <c r="F102" s="69" t="s">
        <v>549</v>
      </c>
      <c r="G102" s="72"/>
      <c r="H102" s="73" t="s">
        <v>625</v>
      </c>
      <c r="J102" s="61">
        <f>IF(VLOOKUP($A102,'[1]2. Child Protection'!$B$8:$BG$226,'[1]2. Child Protection'!T$1,FALSE)=C102,"",VLOOKUP($A102,'[1]2. Child Protection'!$B$8:$BG$226,'[1]2. Child Protection'!T$1,FALSE)-C102)</f>
        <v>16.021671033450701</v>
      </c>
      <c r="K102" s="61" t="str">
        <f>IF(VLOOKUP($A102,'[1]2. Child Protection'!$B$8:$BG$226,'[1]2. Child Protection'!U$1,FALSE)=D102,"",VLOOKUP($A102,'[1]2. Child Protection'!$B$8:$BG$226,'[1]2. Child Protection'!U$1,FALSE))</f>
        <v/>
      </c>
      <c r="L102" s="74" t="e">
        <f>IF(VLOOKUP($A102,'[1]2. Child Protection'!$B$8:$BG$226,'[1]2. Child Protection'!V$1,FALSE)=#REF!,"",VLOOKUP($A102,'[1]2. Child Protection'!$B$8:$BG$226,'[1]2. Child Protection'!V$1,FALSE)-#REF!)</f>
        <v>#REF!</v>
      </c>
      <c r="M102" s="74" t="e">
        <f>IF(VLOOKUP($A102,'[1]2. Child Protection'!$B$8:$BG$226,'[1]2. Child Protection'!W$1,FALSE)=#REF!,"",VLOOKUP($A102,'[1]2. Child Protection'!$B$8:$BG$226,'[1]2. Child Protection'!W$1,FALSE))</f>
        <v>#REF!</v>
      </c>
      <c r="N102" s="74">
        <f>IF(VLOOKUP($A102,'[1]2. Child Protection'!$B$8:$BG$226,'[1]2. Child Protection'!X$1,FALSE)=E102,"",VLOOKUP($A102,'[1]2. Child Protection'!$B$8:$BG$226,'[1]2. Child Protection'!X$1,FALSE)-E102)</f>
        <v>-1920.5</v>
      </c>
      <c r="O102" s="74" t="e">
        <f>IF(VLOOKUP($A102,'[1]2. Child Protection'!$B$8:$BG$226,'[1]2. Child Protection'!Y$1,FALSE)=#REF!,"",VLOOKUP($A102,'[1]2. Child Protection'!$B$8:$BG$226,'[1]2. Child Protection'!Y$1,FALSE))</f>
        <v>#REF!</v>
      </c>
      <c r="P102" s="74" t="e">
        <f>IF(VLOOKUP($A102,'[1]2. Child Protection'!$B$8:$BG$226,'[1]2. Child Protection'!Z$1,FALSE)=F102,"",VLOOKUP($A102,'[1]2. Child Protection'!$B$8:$BG$226,'[1]2. Child Protection'!Z$1,FALSE)-F102)</f>
        <v>#VALUE!</v>
      </c>
      <c r="Q102" s="74" t="str">
        <f>IF(VLOOKUP($A102,'[1]2. Child Protection'!$B$8:$BG$226,'[1]2. Child Protection'!AA$1,FALSE)=G102,"",VLOOKUP($A102,'[1]2. Child Protection'!$B$8:$BG$226,'[1]2. Child Protection'!AA$1,FALSE))</f>
        <v/>
      </c>
      <c r="R102" s="61" t="str">
        <f>IF(VLOOKUP($A102,'[1]2. Child Protection'!$B$8:$BG$226,'[1]2. Child Protection'!AB$1,FALSE)=H102,"",VLOOKUP($A102,'[1]2. Child Protection'!$B$8:$BG$226,'[1]2. Child Protection'!AB$1,FALSE))</f>
        <v>MICS 2018</v>
      </c>
      <c r="S102" s="61" t="s">
        <v>439</v>
      </c>
      <c r="T102" s="132">
        <v>26.473821391410294</v>
      </c>
      <c r="U102" s="61">
        <v>2021</v>
      </c>
      <c r="V102" s="61" t="s">
        <v>551</v>
      </c>
      <c r="X102" s="61" t="s">
        <v>586</v>
      </c>
      <c r="Y102" s="61" t="b">
        <f t="shared" si="13"/>
        <v>1</v>
      </c>
      <c r="Z102" s="132">
        <f t="shared" si="14"/>
        <v>26.473821391410294</v>
      </c>
      <c r="AA102" s="74">
        <f t="shared" si="15"/>
        <v>2021</v>
      </c>
      <c r="AB102" s="74" t="str">
        <f t="shared" si="16"/>
        <v>Y13T17</v>
      </c>
      <c r="AC102" s="74">
        <f t="shared" si="17"/>
        <v>0</v>
      </c>
      <c r="AD102" s="74" t="str">
        <f t="shared" si="18"/>
        <v>Ministry of Justice</v>
      </c>
      <c r="AE102" s="61" t="b">
        <f t="shared" si="19"/>
        <v>1</v>
      </c>
      <c r="AF102" s="61" t="b">
        <f t="shared" si="20"/>
        <v>1</v>
      </c>
      <c r="AG102" s="61" t="b">
        <f t="shared" si="21"/>
        <v>1</v>
      </c>
      <c r="AH102" s="61" t="b">
        <f t="shared" si="22"/>
        <v>1</v>
      </c>
      <c r="AI102" s="61" t="s">
        <v>441</v>
      </c>
      <c r="AJ102" s="61">
        <v>27.2</v>
      </c>
      <c r="AK102" s="132">
        <f t="shared" si="12"/>
        <v>27.193433914678881</v>
      </c>
      <c r="AL102" s="132">
        <f t="shared" si="23"/>
        <v>-6.5660853211184644E-3</v>
      </c>
    </row>
    <row r="103" spans="1:38" x14ac:dyDescent="0.3">
      <c r="A103" s="61" t="s">
        <v>68</v>
      </c>
      <c r="B103" s="61" t="s">
        <v>366</v>
      </c>
      <c r="C103" s="74">
        <v>110.31669641973663</v>
      </c>
      <c r="D103" s="61" t="s">
        <v>12</v>
      </c>
      <c r="E103" s="69">
        <v>2021</v>
      </c>
      <c r="F103" s="71" t="s">
        <v>549</v>
      </c>
      <c r="G103" s="72"/>
      <c r="H103" s="73" t="s">
        <v>585</v>
      </c>
      <c r="J103" s="61">
        <f>IF(VLOOKUP($A103,'[1]2. Child Protection'!$B$8:$BG$226,'[1]2. Child Protection'!T$1,FALSE)=C103,"",VLOOKUP($A103,'[1]2. Child Protection'!$B$8:$BG$226,'[1]2. Child Protection'!T$1,FALSE)-C103)</f>
        <v>-46.716696419736628</v>
      </c>
      <c r="K103" s="61" t="str">
        <f>IF(VLOOKUP($A103,'[1]2. Child Protection'!$B$8:$BG$226,'[1]2. Child Protection'!U$1,FALSE)=D103,"",VLOOKUP($A103,'[1]2. Child Protection'!$B$8:$BG$226,'[1]2. Child Protection'!U$1,FALSE))</f>
        <v/>
      </c>
      <c r="L103" s="74" t="e">
        <f>IF(VLOOKUP($A103,'[1]2. Child Protection'!$B$8:$BG$226,'[1]2. Child Protection'!V$1,FALSE)=#REF!,"",VLOOKUP($A103,'[1]2. Child Protection'!$B$8:$BG$226,'[1]2. Child Protection'!V$1,FALSE)-#REF!)</f>
        <v>#REF!</v>
      </c>
      <c r="M103" s="74" t="e">
        <f>IF(VLOOKUP($A103,'[1]2. Child Protection'!$B$8:$BG$226,'[1]2. Child Protection'!W$1,FALSE)=#REF!,"",VLOOKUP($A103,'[1]2. Child Protection'!$B$8:$BG$226,'[1]2. Child Protection'!W$1,FALSE))</f>
        <v>#REF!</v>
      </c>
      <c r="N103" s="74">
        <f>IF(VLOOKUP($A103,'[1]2. Child Protection'!$B$8:$BG$226,'[1]2. Child Protection'!X$1,FALSE)=E103,"",VLOOKUP($A103,'[1]2. Child Protection'!$B$8:$BG$226,'[1]2. Child Protection'!X$1,FALSE)-E103)</f>
        <v>-1947.3</v>
      </c>
      <c r="O103" s="74" t="e">
        <f>IF(VLOOKUP($A103,'[1]2. Child Protection'!$B$8:$BG$226,'[1]2. Child Protection'!Y$1,FALSE)=#REF!,"",VLOOKUP($A103,'[1]2. Child Protection'!$B$8:$BG$226,'[1]2. Child Protection'!Y$1,FALSE))</f>
        <v>#REF!</v>
      </c>
      <c r="P103" s="74" t="e">
        <f>IF(VLOOKUP($A103,'[1]2. Child Protection'!$B$8:$BG$226,'[1]2. Child Protection'!Z$1,FALSE)=F103,"",VLOOKUP($A103,'[1]2. Child Protection'!$B$8:$BG$226,'[1]2. Child Protection'!Z$1,FALSE)-F103)</f>
        <v>#VALUE!</v>
      </c>
      <c r="Q103" s="74" t="str">
        <f>IF(VLOOKUP($A103,'[1]2. Child Protection'!$B$8:$BG$226,'[1]2. Child Protection'!AA$1,FALSE)=G103,"",VLOOKUP($A103,'[1]2. Child Protection'!$B$8:$BG$226,'[1]2. Child Protection'!AA$1,FALSE))</f>
        <v/>
      </c>
      <c r="R103" s="61" t="str">
        <f>IF(VLOOKUP($A103,'[1]2. Child Protection'!$B$8:$BG$226,'[1]2. Child Protection'!AB$1,FALSE)=H103,"",VLOOKUP($A103,'[1]2. Child Protection'!$B$8:$BG$226,'[1]2. Child Protection'!AB$1,FALSE))</f>
        <v>DHS 2014</v>
      </c>
      <c r="S103" s="61" t="s">
        <v>441</v>
      </c>
      <c r="T103" s="132">
        <v>27.193433914678881</v>
      </c>
      <c r="U103" s="61">
        <v>2019</v>
      </c>
      <c r="V103" s="61" t="s">
        <v>554</v>
      </c>
      <c r="W103" s="61" t="s">
        <v>631</v>
      </c>
      <c r="X103" s="61" t="s">
        <v>632</v>
      </c>
      <c r="Y103" s="61" t="b">
        <f t="shared" si="13"/>
        <v>1</v>
      </c>
      <c r="Z103" s="132">
        <f t="shared" si="14"/>
        <v>27.193433914678881</v>
      </c>
      <c r="AA103" s="74">
        <f t="shared" si="15"/>
        <v>2019</v>
      </c>
      <c r="AB103" s="74" t="str">
        <f t="shared" si="16"/>
        <v>Y10T17</v>
      </c>
      <c r="AC103" s="74" t="str">
        <f t="shared" si="17"/>
        <v xml:space="preserve">Only covers JKM institution (probation hostels, children’s home, STB and TSP) and not covering all institutions where children are being detained </v>
      </c>
      <c r="AD103" s="74" t="str">
        <f t="shared" si="18"/>
        <v>Department of Social Welfare</v>
      </c>
      <c r="AE103" s="61" t="b">
        <f t="shared" si="19"/>
        <v>1</v>
      </c>
      <c r="AF103" s="61" t="b">
        <f t="shared" si="20"/>
        <v>1</v>
      </c>
      <c r="AG103" s="61" t="b">
        <f t="shared" si="21"/>
        <v>1</v>
      </c>
      <c r="AH103" s="61" t="b">
        <f t="shared" si="22"/>
        <v>1</v>
      </c>
      <c r="AI103" s="61" t="s">
        <v>443</v>
      </c>
      <c r="AJ103" s="61">
        <v>9.8000000000000007</v>
      </c>
      <c r="AK103" s="132">
        <f t="shared" si="12"/>
        <v>9.8494013286533235</v>
      </c>
      <c r="AL103" s="132">
        <f t="shared" si="23"/>
        <v>4.9401328653322807E-2</v>
      </c>
    </row>
    <row r="104" spans="1:38" x14ac:dyDescent="0.3">
      <c r="A104" s="61" t="s">
        <v>153</v>
      </c>
      <c r="B104" s="61" t="s">
        <v>426</v>
      </c>
      <c r="C104" s="74">
        <v>181.1696767253581</v>
      </c>
      <c r="D104" s="61" t="s">
        <v>12</v>
      </c>
      <c r="E104" s="69">
        <v>2016</v>
      </c>
      <c r="F104" s="71" t="s">
        <v>554</v>
      </c>
      <c r="G104" s="72"/>
      <c r="H104" s="73" t="s">
        <v>586</v>
      </c>
      <c r="J104" s="61">
        <f>IF(VLOOKUP($A104,'[1]2. Child Protection'!$B$8:$BG$226,'[1]2. Child Protection'!T$1,FALSE)=C104,"",VLOOKUP($A104,'[1]2. Child Protection'!$B$8:$BG$226,'[1]2. Child Protection'!T$1,FALSE)-C104)</f>
        <v>-95.769676725358096</v>
      </c>
      <c r="K104" s="61" t="str">
        <f>IF(VLOOKUP($A104,'[1]2. Child Protection'!$B$8:$BG$226,'[1]2. Child Protection'!U$1,FALSE)=D104,"",VLOOKUP($A104,'[1]2. Child Protection'!$B$8:$BG$226,'[1]2. Child Protection'!U$1,FALSE))</f>
        <v/>
      </c>
      <c r="L104" s="74" t="e">
        <f>IF(VLOOKUP($A104,'[1]2. Child Protection'!$B$8:$BG$226,'[1]2. Child Protection'!V$1,FALSE)=#REF!,"",VLOOKUP($A104,'[1]2. Child Protection'!$B$8:$BG$226,'[1]2. Child Protection'!V$1,FALSE)-#REF!)</f>
        <v>#REF!</v>
      </c>
      <c r="M104" s="74" t="e">
        <f>IF(VLOOKUP($A104,'[1]2. Child Protection'!$B$8:$BG$226,'[1]2. Child Protection'!W$1,FALSE)=#REF!,"",VLOOKUP($A104,'[1]2. Child Protection'!$B$8:$BG$226,'[1]2. Child Protection'!W$1,FALSE))</f>
        <v>#REF!</v>
      </c>
      <c r="N104" s="74">
        <f>IF(VLOOKUP($A104,'[1]2. Child Protection'!$B$8:$BG$226,'[1]2. Child Protection'!X$1,FALSE)=E104,"",VLOOKUP($A104,'[1]2. Child Protection'!$B$8:$BG$226,'[1]2. Child Protection'!X$1,FALSE)-E104)</f>
        <v>-1923.1</v>
      </c>
      <c r="O104" s="74" t="e">
        <f>IF(VLOOKUP($A104,'[1]2. Child Protection'!$B$8:$BG$226,'[1]2. Child Protection'!Y$1,FALSE)=#REF!,"",VLOOKUP($A104,'[1]2. Child Protection'!$B$8:$BG$226,'[1]2. Child Protection'!Y$1,FALSE))</f>
        <v>#REF!</v>
      </c>
      <c r="P104" s="74" t="e">
        <f>IF(VLOOKUP($A104,'[1]2. Child Protection'!$B$8:$BG$226,'[1]2. Child Protection'!Z$1,FALSE)=F104,"",VLOOKUP($A104,'[1]2. Child Protection'!$B$8:$BG$226,'[1]2. Child Protection'!Z$1,FALSE)-F104)</f>
        <v>#VALUE!</v>
      </c>
      <c r="Q104" s="74" t="str">
        <f>IF(VLOOKUP($A104,'[1]2. Child Protection'!$B$8:$BG$226,'[1]2. Child Protection'!AA$1,FALSE)=G104,"",VLOOKUP($A104,'[1]2. Child Protection'!$B$8:$BG$226,'[1]2. Child Protection'!AA$1,FALSE))</f>
        <v/>
      </c>
      <c r="R104" s="61" t="str">
        <f>IF(VLOOKUP($A104,'[1]2. Child Protection'!$B$8:$BG$226,'[1]2. Child Protection'!AB$1,FALSE)=H104,"",VLOOKUP($A104,'[1]2. Child Protection'!$B$8:$BG$226,'[1]2. Child Protection'!AB$1,FALSE))</f>
        <v>MICS 2018-19</v>
      </c>
      <c r="S104" s="61" t="s">
        <v>443</v>
      </c>
      <c r="T104" s="132">
        <v>9.8494013286533235</v>
      </c>
      <c r="U104" s="61">
        <v>2018</v>
      </c>
      <c r="V104" s="61" t="s">
        <v>551</v>
      </c>
      <c r="X104" s="61" t="s">
        <v>633</v>
      </c>
      <c r="Y104" s="61" t="b">
        <f t="shared" si="13"/>
        <v>1</v>
      </c>
      <c r="Z104" s="132">
        <f t="shared" si="14"/>
        <v>9.8494013286533235</v>
      </c>
      <c r="AA104" s="74">
        <f t="shared" si="15"/>
        <v>2018</v>
      </c>
      <c r="AB104" s="74" t="str">
        <f t="shared" si="16"/>
        <v>Y13T17</v>
      </c>
      <c r="AC104" s="74">
        <f t="shared" si="17"/>
        <v>0</v>
      </c>
      <c r="AD104" s="74" t="str">
        <f t="shared" si="18"/>
        <v>CPS Justice, Rapport annuel 2018, table 6.14</v>
      </c>
      <c r="AE104" s="61" t="b">
        <f t="shared" si="19"/>
        <v>1</v>
      </c>
      <c r="AF104" s="61" t="b">
        <f t="shared" si="20"/>
        <v>1</v>
      </c>
      <c r="AG104" s="61" t="b">
        <f t="shared" si="21"/>
        <v>1</v>
      </c>
      <c r="AH104" s="61" t="b">
        <f t="shared" si="22"/>
        <v>1</v>
      </c>
      <c r="AI104" s="61" t="s">
        <v>444</v>
      </c>
      <c r="AJ104" s="61">
        <v>117.7</v>
      </c>
      <c r="AK104" s="132">
        <f t="shared" si="12"/>
        <v>117.74913237481408</v>
      </c>
      <c r="AL104" s="132">
        <f t="shared" si="23"/>
        <v>4.9132374814078617E-2</v>
      </c>
    </row>
    <row r="105" spans="1:38" x14ac:dyDescent="0.3">
      <c r="A105" s="61" t="s">
        <v>263</v>
      </c>
      <c r="B105" s="61" t="s">
        <v>482</v>
      </c>
      <c r="C105" s="96">
        <v>137.22583937016486</v>
      </c>
      <c r="D105" s="61" t="s">
        <v>12</v>
      </c>
      <c r="E105" s="69">
        <v>2021</v>
      </c>
      <c r="F105" s="71" t="s">
        <v>553</v>
      </c>
      <c r="G105" s="72"/>
      <c r="H105" s="73" t="s">
        <v>653</v>
      </c>
      <c r="J105" s="61" t="e">
        <f>IF(VLOOKUP($A105,'[1]2. Child Protection'!$B$8:$BG$226,'[1]2. Child Protection'!T$1,FALSE)=C105,"",VLOOKUP($A105,'[1]2. Child Protection'!$B$8:$BG$226,'[1]2. Child Protection'!T$1,FALSE)-C105)</f>
        <v>#VALUE!</v>
      </c>
      <c r="K105" s="61" t="str">
        <f>IF(VLOOKUP($A105,'[1]2. Child Protection'!$B$8:$BG$226,'[1]2. Child Protection'!U$1,FALSE)=D105,"",VLOOKUP($A105,'[1]2. Child Protection'!$B$8:$BG$226,'[1]2. Child Protection'!U$1,FALSE))</f>
        <v/>
      </c>
      <c r="L105" s="74" t="e">
        <f>IF(VLOOKUP($A105,'[1]2. Child Protection'!$B$8:$BG$226,'[1]2. Child Protection'!V$1,FALSE)=#REF!,"",VLOOKUP($A105,'[1]2. Child Protection'!$B$8:$BG$226,'[1]2. Child Protection'!V$1,FALSE)-#REF!)</f>
        <v>#REF!</v>
      </c>
      <c r="M105" s="74" t="e">
        <f>IF(VLOOKUP($A105,'[1]2. Child Protection'!$B$8:$BG$226,'[1]2. Child Protection'!W$1,FALSE)=#REF!,"",VLOOKUP($A105,'[1]2. Child Protection'!$B$8:$BG$226,'[1]2. Child Protection'!W$1,FALSE))</f>
        <v>#REF!</v>
      </c>
      <c r="N105" s="74" t="e">
        <f>IF(VLOOKUP($A105,'[1]2. Child Protection'!$B$8:$BG$226,'[1]2. Child Protection'!X$1,FALSE)=E105,"",VLOOKUP($A105,'[1]2. Child Protection'!$B$8:$BG$226,'[1]2. Child Protection'!X$1,FALSE)-E105)</f>
        <v>#VALUE!</v>
      </c>
      <c r="O105" s="74" t="e">
        <f>IF(VLOOKUP($A105,'[1]2. Child Protection'!$B$8:$BG$226,'[1]2. Child Protection'!Y$1,FALSE)=#REF!,"",VLOOKUP($A105,'[1]2. Child Protection'!$B$8:$BG$226,'[1]2. Child Protection'!Y$1,FALSE))</f>
        <v>#REF!</v>
      </c>
      <c r="P105" s="74" t="e">
        <f>IF(VLOOKUP($A105,'[1]2. Child Protection'!$B$8:$BG$226,'[1]2. Child Protection'!Z$1,FALSE)=F105,"",VLOOKUP($A105,'[1]2. Child Protection'!$B$8:$BG$226,'[1]2. Child Protection'!Z$1,FALSE)-F105)</f>
        <v>#VALUE!</v>
      </c>
      <c r="Q105" s="74" t="str">
        <f>IF(VLOOKUP($A105,'[1]2. Child Protection'!$B$8:$BG$226,'[1]2. Child Protection'!AA$1,FALSE)=G105,"",VLOOKUP($A105,'[1]2. Child Protection'!$B$8:$BG$226,'[1]2. Child Protection'!AA$1,FALSE))</f>
        <v/>
      </c>
      <c r="R105" s="61">
        <f>IF(VLOOKUP($A105,'[1]2. Child Protection'!$B$8:$BG$226,'[1]2. Child Protection'!AB$1,FALSE)=H105,"",VLOOKUP($A105,'[1]2. Child Protection'!$B$8:$BG$226,'[1]2. Child Protection'!AB$1,FALSE))</f>
        <v>0</v>
      </c>
      <c r="S105" s="61" t="s">
        <v>444</v>
      </c>
      <c r="T105" s="132">
        <v>117.74913237481408</v>
      </c>
      <c r="U105" s="61">
        <v>2019</v>
      </c>
      <c r="V105" s="61" t="s">
        <v>549</v>
      </c>
      <c r="X105" s="61" t="s">
        <v>562</v>
      </c>
      <c r="Y105" s="61" t="b">
        <f t="shared" si="13"/>
        <v>1</v>
      </c>
      <c r="Z105" s="132">
        <f t="shared" si="14"/>
        <v>117.74913237481408</v>
      </c>
      <c r="AA105" s="74">
        <f t="shared" si="15"/>
        <v>2019</v>
      </c>
      <c r="AB105" s="74" t="str">
        <f t="shared" si="16"/>
        <v>Y14T17</v>
      </c>
      <c r="AC105" s="74">
        <f t="shared" si="17"/>
        <v>0</v>
      </c>
      <c r="AD105" s="74" t="str">
        <f t="shared" si="18"/>
        <v>Eurostat</v>
      </c>
      <c r="AE105" s="61" t="b">
        <f t="shared" si="19"/>
        <v>1</v>
      </c>
      <c r="AF105" s="61" t="b">
        <f t="shared" si="20"/>
        <v>1</v>
      </c>
      <c r="AG105" s="61" t="b">
        <f t="shared" si="21"/>
        <v>1</v>
      </c>
      <c r="AH105" s="61" t="b">
        <f t="shared" si="22"/>
        <v>1</v>
      </c>
      <c r="AI105" s="61" t="s">
        <v>447</v>
      </c>
      <c r="AJ105" s="61">
        <v>101</v>
      </c>
      <c r="AK105" s="132">
        <f t="shared" si="12"/>
        <v>101.01902945967446</v>
      </c>
      <c r="AL105" s="132">
        <f t="shared" si="23"/>
        <v>1.9029459674456461E-2</v>
      </c>
    </row>
    <row r="106" spans="1:38" x14ac:dyDescent="0.3">
      <c r="A106" s="61" t="s">
        <v>254</v>
      </c>
      <c r="B106" s="61" t="s">
        <v>428</v>
      </c>
      <c r="C106" s="96">
        <v>392.81679577286081</v>
      </c>
      <c r="D106" s="61" t="s">
        <v>12</v>
      </c>
      <c r="E106" s="69">
        <v>2017</v>
      </c>
      <c r="F106" s="71" t="s">
        <v>549</v>
      </c>
      <c r="G106" s="72"/>
      <c r="H106" s="73" t="s">
        <v>649</v>
      </c>
      <c r="J106" s="61" t="e">
        <f>IF(VLOOKUP($A106,'[1]2. Child Protection'!$B$8:$BG$226,'[1]2. Child Protection'!T$1,FALSE)=C106,"",VLOOKUP($A106,'[1]2. Child Protection'!$B$8:$BG$226,'[1]2. Child Protection'!T$1,FALSE)-C106)</f>
        <v>#VALUE!</v>
      </c>
      <c r="K106" s="61" t="str">
        <f>IF(VLOOKUP($A106,'[1]2. Child Protection'!$B$8:$BG$226,'[1]2. Child Protection'!U$1,FALSE)=D106,"",VLOOKUP($A106,'[1]2. Child Protection'!$B$8:$BG$226,'[1]2. Child Protection'!U$1,FALSE))</f>
        <v/>
      </c>
      <c r="L106" s="74" t="e">
        <f>IF(VLOOKUP($A106,'[1]2. Child Protection'!$B$8:$BG$226,'[1]2. Child Protection'!V$1,FALSE)=#REF!,"",VLOOKUP($A106,'[1]2. Child Protection'!$B$8:$BG$226,'[1]2. Child Protection'!V$1,FALSE)-#REF!)</f>
        <v>#REF!</v>
      </c>
      <c r="M106" s="74" t="e">
        <f>IF(VLOOKUP($A106,'[1]2. Child Protection'!$B$8:$BG$226,'[1]2. Child Protection'!W$1,FALSE)=#REF!,"",VLOOKUP($A106,'[1]2. Child Protection'!$B$8:$BG$226,'[1]2. Child Protection'!W$1,FALSE))</f>
        <v>#REF!</v>
      </c>
      <c r="N106" s="74" t="e">
        <f>IF(VLOOKUP($A106,'[1]2. Child Protection'!$B$8:$BG$226,'[1]2. Child Protection'!X$1,FALSE)=E106,"",VLOOKUP($A106,'[1]2. Child Protection'!$B$8:$BG$226,'[1]2. Child Protection'!X$1,FALSE)-E106)</f>
        <v>#VALUE!</v>
      </c>
      <c r="O106" s="74" t="e">
        <f>IF(VLOOKUP($A106,'[1]2. Child Protection'!$B$8:$BG$226,'[1]2. Child Protection'!Y$1,FALSE)=#REF!,"",VLOOKUP($A106,'[1]2. Child Protection'!$B$8:$BG$226,'[1]2. Child Protection'!Y$1,FALSE))</f>
        <v>#REF!</v>
      </c>
      <c r="P106" s="74" t="e">
        <f>IF(VLOOKUP($A106,'[1]2. Child Protection'!$B$8:$BG$226,'[1]2. Child Protection'!Z$1,FALSE)=F106,"",VLOOKUP($A106,'[1]2. Child Protection'!$B$8:$BG$226,'[1]2. Child Protection'!Z$1,FALSE)-F106)</f>
        <v>#VALUE!</v>
      </c>
      <c r="Q106" s="74" t="str">
        <f>IF(VLOOKUP($A106,'[1]2. Child Protection'!$B$8:$BG$226,'[1]2. Child Protection'!AA$1,FALSE)=G106,"",VLOOKUP($A106,'[1]2. Child Protection'!$B$8:$BG$226,'[1]2. Child Protection'!AA$1,FALSE))</f>
        <v/>
      </c>
      <c r="R106" s="61">
        <f>IF(VLOOKUP($A106,'[1]2. Child Protection'!$B$8:$BG$226,'[1]2. Child Protection'!AB$1,FALSE)=H106,"",VLOOKUP($A106,'[1]2. Child Protection'!$B$8:$BG$226,'[1]2. Child Protection'!AB$1,FALSE))</f>
        <v>0</v>
      </c>
      <c r="S106" s="61" t="s">
        <v>447</v>
      </c>
      <c r="T106" s="132">
        <v>101.01902945967446</v>
      </c>
      <c r="U106" s="61">
        <v>2012</v>
      </c>
      <c r="V106" s="61" t="s">
        <v>549</v>
      </c>
      <c r="X106" s="61" t="s">
        <v>552</v>
      </c>
      <c r="Y106" s="61" t="b">
        <f t="shared" si="13"/>
        <v>1</v>
      </c>
      <c r="Z106" s="132">
        <f t="shared" si="14"/>
        <v>101.01902945967446</v>
      </c>
      <c r="AA106" s="74">
        <f t="shared" si="15"/>
        <v>2012</v>
      </c>
      <c r="AB106" s="74" t="str">
        <f t="shared" si="16"/>
        <v>Y14T17</v>
      </c>
      <c r="AC106" s="74">
        <f t="shared" si="17"/>
        <v>0</v>
      </c>
      <c r="AD106" s="74" t="str">
        <f t="shared" si="18"/>
        <v>UNODC</v>
      </c>
      <c r="AE106" s="61" t="b">
        <f t="shared" si="19"/>
        <v>1</v>
      </c>
      <c r="AF106" s="61" t="b">
        <f t="shared" si="20"/>
        <v>1</v>
      </c>
      <c r="AG106" s="61" t="b">
        <f t="shared" si="21"/>
        <v>1</v>
      </c>
      <c r="AH106" s="61" t="b">
        <f t="shared" si="22"/>
        <v>1</v>
      </c>
      <c r="AI106" s="61" t="s">
        <v>448</v>
      </c>
      <c r="AJ106" s="61">
        <v>16.100000000000001</v>
      </c>
      <c r="AK106" s="132">
        <f t="shared" si="12"/>
        <v>16.13932819712922</v>
      </c>
      <c r="AL106" s="132">
        <f t="shared" si="23"/>
        <v>3.9328197129218978E-2</v>
      </c>
    </row>
    <row r="107" spans="1:38" x14ac:dyDescent="0.3">
      <c r="A107" s="61" t="s">
        <v>170</v>
      </c>
      <c r="B107" s="61" t="s">
        <v>429</v>
      </c>
      <c r="C107" s="96" t="s">
        <v>12</v>
      </c>
      <c r="D107" s="61" t="s">
        <v>12</v>
      </c>
      <c r="E107" s="69" t="s">
        <v>12</v>
      </c>
      <c r="F107" s="71" t="s">
        <v>12</v>
      </c>
      <c r="G107" s="72" t="s">
        <v>12</v>
      </c>
      <c r="H107" s="73" t="s">
        <v>12</v>
      </c>
      <c r="J107" s="61" t="e">
        <f>IF(VLOOKUP($A107,'[1]2. Child Protection'!$B$8:$BG$226,'[1]2. Child Protection'!T$1,FALSE)=C107,"",VLOOKUP($A107,'[1]2. Child Protection'!$B$8:$BG$226,'[1]2. Child Protection'!T$1,FALSE)-C107)</f>
        <v>#VALUE!</v>
      </c>
      <c r="K107" s="61" t="str">
        <f>IF(VLOOKUP($A107,'[1]2. Child Protection'!$B$8:$BG$226,'[1]2. Child Protection'!U$1,FALSE)=D107,"",VLOOKUP($A107,'[1]2. Child Protection'!$B$8:$BG$226,'[1]2. Child Protection'!U$1,FALSE))</f>
        <v/>
      </c>
      <c r="L107" s="74" t="e">
        <f>IF(VLOOKUP($A107,'[1]2. Child Protection'!$B$8:$BG$226,'[1]2. Child Protection'!V$1,FALSE)=#REF!,"",VLOOKUP($A107,'[1]2. Child Protection'!$B$8:$BG$226,'[1]2. Child Protection'!V$1,FALSE)-#REF!)</f>
        <v>#REF!</v>
      </c>
      <c r="M107" s="74" t="e">
        <f>IF(VLOOKUP($A107,'[1]2. Child Protection'!$B$8:$BG$226,'[1]2. Child Protection'!W$1,FALSE)=#REF!,"",VLOOKUP($A107,'[1]2. Child Protection'!$B$8:$BG$226,'[1]2. Child Protection'!W$1,FALSE))</f>
        <v>#REF!</v>
      </c>
      <c r="N107" s="74" t="e">
        <f>IF(VLOOKUP($A107,'[1]2. Child Protection'!$B$8:$BG$226,'[1]2. Child Protection'!X$1,FALSE)=E107,"",VLOOKUP($A107,'[1]2. Child Protection'!$B$8:$BG$226,'[1]2. Child Protection'!X$1,FALSE)-E107)</f>
        <v>#VALUE!</v>
      </c>
      <c r="O107" s="74" t="e">
        <f>IF(VLOOKUP($A107,'[1]2. Child Protection'!$B$8:$BG$226,'[1]2. Child Protection'!Y$1,FALSE)=#REF!,"",VLOOKUP($A107,'[1]2. Child Protection'!$B$8:$BG$226,'[1]2. Child Protection'!Y$1,FALSE))</f>
        <v>#REF!</v>
      </c>
      <c r="P107" s="74" t="e">
        <f>IF(VLOOKUP($A107,'[1]2. Child Protection'!$B$8:$BG$226,'[1]2. Child Protection'!Z$1,FALSE)=F107,"",VLOOKUP($A107,'[1]2. Child Protection'!$B$8:$BG$226,'[1]2. Child Protection'!Z$1,FALSE)-F107)</f>
        <v>#VALUE!</v>
      </c>
      <c r="Q107" s="74" t="str">
        <f>IF(VLOOKUP($A107,'[1]2. Child Protection'!$B$8:$BG$226,'[1]2. Child Protection'!AA$1,FALSE)=G107,"",VLOOKUP($A107,'[1]2. Child Protection'!$B$8:$BG$226,'[1]2. Child Protection'!AA$1,FALSE))</f>
        <v/>
      </c>
      <c r="R107" s="61" t="str">
        <f>IF(VLOOKUP($A107,'[1]2. Child Protection'!$B$8:$BG$226,'[1]2. Child Protection'!AB$1,FALSE)=H107,"",VLOOKUP($A107,'[1]2. Child Protection'!$B$8:$BG$226,'[1]2. Child Protection'!AB$1,FALSE))</f>
        <v/>
      </c>
      <c r="S107" s="61" t="s">
        <v>448</v>
      </c>
      <c r="T107" s="132">
        <v>16.13932819712922</v>
      </c>
      <c r="U107" s="61">
        <v>2019</v>
      </c>
      <c r="V107" s="61" t="s">
        <v>549</v>
      </c>
      <c r="X107" s="61" t="s">
        <v>634</v>
      </c>
      <c r="Y107" s="61" t="b">
        <f t="shared" si="13"/>
        <v>1</v>
      </c>
      <c r="Z107" s="132">
        <f t="shared" si="14"/>
        <v>16.13932819712922</v>
      </c>
      <c r="AA107" s="74">
        <f t="shared" si="15"/>
        <v>2019</v>
      </c>
      <c r="AB107" s="74" t="str">
        <f t="shared" si="16"/>
        <v>Y14T17</v>
      </c>
      <c r="AC107" s="74">
        <f t="shared" si="17"/>
        <v>0</v>
      </c>
      <c r="AD107" s="74" t="str">
        <f t="shared" si="18"/>
        <v>National Census of Government, Public Security and State Penitentiary System 2020; sheet 4</v>
      </c>
      <c r="AE107" s="61" t="b">
        <f t="shared" si="19"/>
        <v>1</v>
      </c>
      <c r="AF107" s="61" t="b">
        <f t="shared" si="20"/>
        <v>1</v>
      </c>
      <c r="AG107" s="61" t="b">
        <f t="shared" si="21"/>
        <v>1</v>
      </c>
      <c r="AH107" s="61" t="b">
        <f t="shared" si="22"/>
        <v>1</v>
      </c>
      <c r="AI107" s="61" t="s">
        <v>451</v>
      </c>
      <c r="AJ107" s="61">
        <v>114.3</v>
      </c>
      <c r="AK107" s="132">
        <f t="shared" si="12"/>
        <v>114.28167487452579</v>
      </c>
      <c r="AL107" s="132">
        <f t="shared" si="23"/>
        <v>-1.8325125474206061E-2</v>
      </c>
    </row>
    <row r="108" spans="1:38" x14ac:dyDescent="0.3">
      <c r="A108" s="61" t="s">
        <v>156</v>
      </c>
      <c r="B108" s="61" t="s">
        <v>431</v>
      </c>
      <c r="C108" s="74" t="s">
        <v>12</v>
      </c>
      <c r="D108" s="61" t="s">
        <v>12</v>
      </c>
      <c r="E108" s="69" t="s">
        <v>12</v>
      </c>
      <c r="F108" s="71" t="s">
        <v>12</v>
      </c>
      <c r="G108" s="72" t="s">
        <v>12</v>
      </c>
      <c r="H108" s="73" t="s">
        <v>12</v>
      </c>
      <c r="J108" s="61" t="e">
        <f>IF(VLOOKUP($A108,'[1]2. Child Protection'!$B$8:$BG$226,'[1]2. Child Protection'!T$1,FALSE)=C108,"",VLOOKUP($A108,'[1]2. Child Protection'!$B$8:$BG$226,'[1]2. Child Protection'!T$1,FALSE)-C108)</f>
        <v>#VALUE!</v>
      </c>
      <c r="K108" s="61" t="str">
        <f>IF(VLOOKUP($A108,'[1]2. Child Protection'!$B$8:$BG$226,'[1]2. Child Protection'!U$1,FALSE)=D108,"",VLOOKUP($A108,'[1]2. Child Protection'!$B$8:$BG$226,'[1]2. Child Protection'!U$1,FALSE))</f>
        <v>y</v>
      </c>
      <c r="L108" s="74" t="e">
        <f>IF(VLOOKUP($A108,'[1]2. Child Protection'!$B$8:$BG$226,'[1]2. Child Protection'!V$1,FALSE)=#REF!,"",VLOOKUP($A108,'[1]2. Child Protection'!$B$8:$BG$226,'[1]2. Child Protection'!V$1,FALSE)-#REF!)</f>
        <v>#REF!</v>
      </c>
      <c r="M108" s="74" t="e">
        <f>IF(VLOOKUP($A108,'[1]2. Child Protection'!$B$8:$BG$226,'[1]2. Child Protection'!W$1,FALSE)=#REF!,"",VLOOKUP($A108,'[1]2. Child Protection'!$B$8:$BG$226,'[1]2. Child Protection'!W$1,FALSE))</f>
        <v>#REF!</v>
      </c>
      <c r="N108" s="74" t="e">
        <f>IF(VLOOKUP($A108,'[1]2. Child Protection'!$B$8:$BG$226,'[1]2. Child Protection'!X$1,FALSE)=E108,"",VLOOKUP($A108,'[1]2. Child Protection'!$B$8:$BG$226,'[1]2. Child Protection'!X$1,FALSE)-E108)</f>
        <v>#VALUE!</v>
      </c>
      <c r="O108" s="74" t="e">
        <f>IF(VLOOKUP($A108,'[1]2. Child Protection'!$B$8:$BG$226,'[1]2. Child Protection'!Y$1,FALSE)=#REF!,"",VLOOKUP($A108,'[1]2. Child Protection'!$B$8:$BG$226,'[1]2. Child Protection'!Y$1,FALSE))</f>
        <v>#REF!</v>
      </c>
      <c r="P108" s="74" t="e">
        <f>IF(VLOOKUP($A108,'[1]2. Child Protection'!$B$8:$BG$226,'[1]2. Child Protection'!Z$1,FALSE)=F108,"",VLOOKUP($A108,'[1]2. Child Protection'!$B$8:$BG$226,'[1]2. Child Protection'!Z$1,FALSE)-F108)</f>
        <v>#VALUE!</v>
      </c>
      <c r="Q108" s="74" t="str">
        <f>IF(VLOOKUP($A108,'[1]2. Child Protection'!$B$8:$BG$226,'[1]2. Child Protection'!AA$1,FALSE)=G108,"",VLOOKUP($A108,'[1]2. Child Protection'!$B$8:$BG$226,'[1]2. Child Protection'!AA$1,FALSE))</f>
        <v>y</v>
      </c>
      <c r="R108" s="61" t="str">
        <f>IF(VLOOKUP($A108,'[1]2. Child Protection'!$B$8:$BG$226,'[1]2. Child Protection'!AB$1,FALSE)=H108,"",VLOOKUP($A108,'[1]2. Child Protection'!$B$8:$BG$226,'[1]2. Child Protection'!AB$1,FALSE))</f>
        <v>MICS 2017</v>
      </c>
      <c r="S108" s="61" t="s">
        <v>451</v>
      </c>
      <c r="T108" s="132">
        <v>114.28167487452579</v>
      </c>
      <c r="U108" s="61">
        <v>2018</v>
      </c>
      <c r="V108" s="61" t="s">
        <v>557</v>
      </c>
      <c r="X108" s="61" t="s">
        <v>635</v>
      </c>
      <c r="Y108" s="61" t="b">
        <f t="shared" si="13"/>
        <v>1</v>
      </c>
      <c r="Z108" s="132">
        <f t="shared" si="14"/>
        <v>114.28167487452579</v>
      </c>
      <c r="AA108" s="74">
        <f t="shared" si="15"/>
        <v>2018</v>
      </c>
      <c r="AB108" s="74" t="str">
        <f t="shared" si="16"/>
        <v>Y16T17</v>
      </c>
      <c r="AC108" s="74">
        <f t="shared" si="17"/>
        <v>0</v>
      </c>
      <c r="AD108" s="74" t="str">
        <f t="shared" si="18"/>
        <v>Implementing Agency of the Government General Department for Enforcement of Court Decisions</v>
      </c>
      <c r="AE108" s="61" t="b">
        <f t="shared" si="19"/>
        <v>1</v>
      </c>
      <c r="AF108" s="61" t="b">
        <f t="shared" si="20"/>
        <v>1</v>
      </c>
      <c r="AG108" s="61" t="b">
        <f t="shared" si="21"/>
        <v>1</v>
      </c>
      <c r="AH108" s="61" t="b">
        <f t="shared" si="22"/>
        <v>1</v>
      </c>
      <c r="AI108" s="61" t="s">
        <v>452</v>
      </c>
      <c r="AJ108" s="61">
        <v>32</v>
      </c>
      <c r="AK108" s="132">
        <f t="shared" si="12"/>
        <v>32.027671908528966</v>
      </c>
      <c r="AL108" s="132">
        <f t="shared" si="23"/>
        <v>2.7671908528965616E-2</v>
      </c>
    </row>
    <row r="109" spans="1:38" x14ac:dyDescent="0.3">
      <c r="A109" s="61" t="s">
        <v>159</v>
      </c>
      <c r="B109" s="61" t="s">
        <v>433</v>
      </c>
      <c r="C109" s="74">
        <v>14.872122742542091</v>
      </c>
      <c r="D109" s="61" t="s">
        <v>12</v>
      </c>
      <c r="E109" s="69">
        <v>2017</v>
      </c>
      <c r="F109" s="71" t="s">
        <v>604</v>
      </c>
      <c r="G109" s="72"/>
      <c r="H109" s="73" t="s">
        <v>552</v>
      </c>
      <c r="J109" s="61">
        <f>IF(VLOOKUP($A109,'[1]2. Child Protection'!$B$8:$BG$226,'[1]2. Child Protection'!T$1,FALSE)=C109,"",VLOOKUP($A109,'[1]2. Child Protection'!$B$8:$BG$226,'[1]2. Child Protection'!T$1,FALSE)-C109)</f>
        <v>83.027877257457916</v>
      </c>
      <c r="K109" s="61" t="str">
        <f>IF(VLOOKUP($A109,'[1]2. Child Protection'!$B$8:$BG$226,'[1]2. Child Protection'!U$1,FALSE)=D109,"",VLOOKUP($A109,'[1]2. Child Protection'!$B$8:$BG$226,'[1]2. Child Protection'!U$1,FALSE))</f>
        <v>y</v>
      </c>
      <c r="L109" s="74" t="e">
        <f>IF(VLOOKUP($A109,'[1]2. Child Protection'!$B$8:$BG$226,'[1]2. Child Protection'!V$1,FALSE)=#REF!,"",VLOOKUP($A109,'[1]2. Child Protection'!$B$8:$BG$226,'[1]2. Child Protection'!V$1,FALSE)-#REF!)</f>
        <v>#REF!</v>
      </c>
      <c r="M109" s="74" t="e">
        <f>IF(VLOOKUP($A109,'[1]2. Child Protection'!$B$8:$BG$226,'[1]2. Child Protection'!W$1,FALSE)=#REF!,"",VLOOKUP($A109,'[1]2. Child Protection'!$B$8:$BG$226,'[1]2. Child Protection'!W$1,FALSE))</f>
        <v>#REF!</v>
      </c>
      <c r="N109" s="74">
        <f>IF(VLOOKUP($A109,'[1]2. Child Protection'!$B$8:$BG$226,'[1]2. Child Protection'!X$1,FALSE)=E109,"",VLOOKUP($A109,'[1]2. Child Protection'!$B$8:$BG$226,'[1]2. Child Protection'!X$1,FALSE)-E109)</f>
        <v>-1917.2</v>
      </c>
      <c r="O109" s="74" t="e">
        <f>IF(VLOOKUP($A109,'[1]2. Child Protection'!$B$8:$BG$226,'[1]2. Child Protection'!Y$1,FALSE)=#REF!,"",VLOOKUP($A109,'[1]2. Child Protection'!$B$8:$BG$226,'[1]2. Child Protection'!Y$1,FALSE))</f>
        <v>#REF!</v>
      </c>
      <c r="P109" s="74" t="e">
        <f>IF(VLOOKUP($A109,'[1]2. Child Protection'!$B$8:$BG$226,'[1]2. Child Protection'!Z$1,FALSE)=F109,"",VLOOKUP($A109,'[1]2. Child Protection'!$B$8:$BG$226,'[1]2. Child Protection'!Z$1,FALSE)-F109)</f>
        <v>#VALUE!</v>
      </c>
      <c r="Q109" s="74" t="str">
        <f>IF(VLOOKUP($A109,'[1]2. Child Protection'!$B$8:$BG$226,'[1]2. Child Protection'!AA$1,FALSE)=G109,"",VLOOKUP($A109,'[1]2. Child Protection'!$B$8:$BG$226,'[1]2. Child Protection'!AA$1,FALSE))</f>
        <v>y</v>
      </c>
      <c r="R109" s="61" t="str">
        <f>IF(VLOOKUP($A109,'[1]2. Child Protection'!$B$8:$BG$226,'[1]2. Child Protection'!AB$1,FALSE)=H109,"",VLOOKUP($A109,'[1]2. Child Protection'!$B$8:$BG$226,'[1]2. Child Protection'!AB$1,FALSE))</f>
        <v>MICS 2015-16</v>
      </c>
      <c r="S109" s="61" t="s">
        <v>452</v>
      </c>
      <c r="T109" s="132">
        <v>32.027671908528966</v>
      </c>
      <c r="U109" s="61">
        <v>2019</v>
      </c>
      <c r="V109" s="61" t="s">
        <v>549</v>
      </c>
      <c r="X109" s="61" t="s">
        <v>562</v>
      </c>
      <c r="Y109" s="61" t="b">
        <f t="shared" si="13"/>
        <v>1</v>
      </c>
      <c r="Z109" s="132">
        <f t="shared" si="14"/>
        <v>32.027671908528966</v>
      </c>
      <c r="AA109" s="74">
        <f t="shared" si="15"/>
        <v>2019</v>
      </c>
      <c r="AB109" s="74" t="str">
        <f t="shared" si="16"/>
        <v>Y14T17</v>
      </c>
      <c r="AC109" s="74">
        <f t="shared" si="17"/>
        <v>0</v>
      </c>
      <c r="AD109" s="74" t="str">
        <f t="shared" si="18"/>
        <v>Eurostat</v>
      </c>
      <c r="AE109" s="61" t="b">
        <f t="shared" si="19"/>
        <v>1</v>
      </c>
      <c r="AF109" s="61" t="b">
        <f t="shared" si="20"/>
        <v>1</v>
      </c>
      <c r="AG109" s="61" t="b">
        <f t="shared" si="21"/>
        <v>1</v>
      </c>
      <c r="AH109" s="61" t="b">
        <f t="shared" si="22"/>
        <v>1</v>
      </c>
      <c r="AI109" s="61" t="s">
        <v>453</v>
      </c>
      <c r="AJ109" s="61">
        <v>0</v>
      </c>
      <c r="AK109" s="132">
        <f t="shared" si="12"/>
        <v>0</v>
      </c>
      <c r="AL109" s="132">
        <f t="shared" si="23"/>
        <v>0</v>
      </c>
    </row>
    <row r="110" spans="1:38" x14ac:dyDescent="0.3">
      <c r="A110" s="61" t="s">
        <v>161</v>
      </c>
      <c r="B110" s="61" t="s">
        <v>435</v>
      </c>
      <c r="C110" s="74">
        <v>1.9855123780150838</v>
      </c>
      <c r="D110" s="61" t="s">
        <v>12</v>
      </c>
      <c r="E110" s="69">
        <v>2018</v>
      </c>
      <c r="F110" s="71" t="s">
        <v>629</v>
      </c>
      <c r="G110" s="72"/>
      <c r="H110" s="73" t="s">
        <v>630</v>
      </c>
      <c r="J110" s="61">
        <f>IF(VLOOKUP($A110,'[1]2. Child Protection'!$B$8:$BG$226,'[1]2. Child Protection'!T$1,FALSE)=C110,"",VLOOKUP($A110,'[1]2. Child Protection'!$B$8:$BG$226,'[1]2. Child Protection'!T$1,FALSE)-C110)</f>
        <v>61.714487621984922</v>
      </c>
      <c r="K110" s="61" t="str">
        <f>IF(VLOOKUP($A110,'[1]2. Child Protection'!$B$8:$BG$226,'[1]2. Child Protection'!U$1,FALSE)=D110,"",VLOOKUP($A110,'[1]2. Child Protection'!$B$8:$BG$226,'[1]2. Child Protection'!U$1,FALSE))</f>
        <v/>
      </c>
      <c r="L110" s="74" t="e">
        <f>IF(VLOOKUP($A110,'[1]2. Child Protection'!$B$8:$BG$226,'[1]2. Child Protection'!V$1,FALSE)=#REF!,"",VLOOKUP($A110,'[1]2. Child Protection'!$B$8:$BG$226,'[1]2. Child Protection'!V$1,FALSE)-#REF!)</f>
        <v>#REF!</v>
      </c>
      <c r="M110" s="74" t="e">
        <f>IF(VLOOKUP($A110,'[1]2. Child Protection'!$B$8:$BG$226,'[1]2. Child Protection'!W$1,FALSE)=#REF!,"",VLOOKUP($A110,'[1]2. Child Protection'!$B$8:$BG$226,'[1]2. Child Protection'!W$1,FALSE))</f>
        <v>#REF!</v>
      </c>
      <c r="N110" s="74">
        <f>IF(VLOOKUP($A110,'[1]2. Child Protection'!$B$8:$BG$226,'[1]2. Child Protection'!X$1,FALSE)=E110,"",VLOOKUP($A110,'[1]2. Child Protection'!$B$8:$BG$226,'[1]2. Child Protection'!X$1,FALSE)-E110)</f>
        <v>-1950.9</v>
      </c>
      <c r="O110" s="74" t="e">
        <f>IF(VLOOKUP($A110,'[1]2. Child Protection'!$B$8:$BG$226,'[1]2. Child Protection'!Y$1,FALSE)=#REF!,"",VLOOKUP($A110,'[1]2. Child Protection'!$B$8:$BG$226,'[1]2. Child Protection'!Y$1,FALSE))</f>
        <v>#REF!</v>
      </c>
      <c r="P110" s="74" t="e">
        <f>IF(VLOOKUP($A110,'[1]2. Child Protection'!$B$8:$BG$226,'[1]2. Child Protection'!Z$1,FALSE)=F110,"",VLOOKUP($A110,'[1]2. Child Protection'!$B$8:$BG$226,'[1]2. Child Protection'!Z$1,FALSE)-F110)</f>
        <v>#VALUE!</v>
      </c>
      <c r="Q110" s="74" t="str">
        <f>IF(VLOOKUP($A110,'[1]2. Child Protection'!$B$8:$BG$226,'[1]2. Child Protection'!AA$1,FALSE)=G110,"",VLOOKUP($A110,'[1]2. Child Protection'!$B$8:$BG$226,'[1]2. Child Protection'!AA$1,FALSE))</f>
        <v/>
      </c>
      <c r="R110" s="61" t="str">
        <f>IF(VLOOKUP($A110,'[1]2. Child Protection'!$B$8:$BG$226,'[1]2. Child Protection'!AB$1,FALSE)=H110,"",VLOOKUP($A110,'[1]2. Child Protection'!$B$8:$BG$226,'[1]2. Child Protection'!AB$1,FALSE))</f>
        <v>DHS 2019-20</v>
      </c>
      <c r="S110" s="61" t="s">
        <v>453</v>
      </c>
      <c r="T110" s="132">
        <v>0</v>
      </c>
      <c r="U110" s="61">
        <v>2021</v>
      </c>
      <c r="V110" s="61" t="s">
        <v>554</v>
      </c>
      <c r="X110" s="61" t="s">
        <v>636</v>
      </c>
      <c r="Y110" s="61" t="b">
        <f t="shared" si="13"/>
        <v>1</v>
      </c>
      <c r="Z110" s="132">
        <f t="shared" si="14"/>
        <v>0</v>
      </c>
      <c r="AA110" s="74">
        <f t="shared" si="15"/>
        <v>2021</v>
      </c>
      <c r="AB110" s="74" t="str">
        <f t="shared" si="16"/>
        <v>Y10T17</v>
      </c>
      <c r="AC110" s="74">
        <f t="shared" si="17"/>
        <v>0</v>
      </c>
      <c r="AD110" s="74" t="str">
        <f t="shared" si="18"/>
        <v xml:space="preserve">Ministry of Health and Social Services </v>
      </c>
      <c r="AE110" s="61" t="b">
        <f t="shared" si="19"/>
        <v>1</v>
      </c>
      <c r="AF110" s="61" t="b">
        <f t="shared" si="20"/>
        <v>1</v>
      </c>
      <c r="AG110" s="61" t="b">
        <f t="shared" si="21"/>
        <v>1</v>
      </c>
      <c r="AH110" s="61" t="b">
        <f t="shared" si="22"/>
        <v>1</v>
      </c>
      <c r="AI110" s="61" t="s">
        <v>454</v>
      </c>
      <c r="AJ110" s="61">
        <v>78.900000000000006</v>
      </c>
      <c r="AK110" s="132">
        <f t="shared" si="12"/>
        <v>78.934063689661045</v>
      </c>
      <c r="AL110" s="132">
        <f t="shared" si="23"/>
        <v>3.406368966103912E-2</v>
      </c>
    </row>
    <row r="111" spans="1:38" x14ac:dyDescent="0.3">
      <c r="A111" s="61" t="s">
        <v>179</v>
      </c>
      <c r="B111" s="61" t="s">
        <v>436</v>
      </c>
      <c r="C111" s="96" t="s">
        <v>12</v>
      </c>
      <c r="D111" s="61" t="s">
        <v>12</v>
      </c>
      <c r="E111" s="69" t="s">
        <v>12</v>
      </c>
      <c r="F111" s="71" t="s">
        <v>12</v>
      </c>
      <c r="G111" s="72" t="s">
        <v>12</v>
      </c>
      <c r="H111" s="73" t="s">
        <v>12</v>
      </c>
      <c r="J111" s="61" t="e">
        <f>IF(VLOOKUP($A111,'[1]2. Child Protection'!$B$8:$BG$226,'[1]2. Child Protection'!T$1,FALSE)=C111,"",VLOOKUP($A111,'[1]2. Child Protection'!$B$8:$BG$226,'[1]2. Child Protection'!T$1,FALSE)-C111)</f>
        <v>#VALUE!</v>
      </c>
      <c r="K111" s="61" t="str">
        <f>IF(VLOOKUP($A111,'[1]2. Child Protection'!$B$8:$BG$226,'[1]2. Child Protection'!U$1,FALSE)=D111,"",VLOOKUP($A111,'[1]2. Child Protection'!$B$8:$BG$226,'[1]2. Child Protection'!U$1,FALSE))</f>
        <v/>
      </c>
      <c r="L111" s="74" t="e">
        <f>IF(VLOOKUP($A111,'[1]2. Child Protection'!$B$8:$BG$226,'[1]2. Child Protection'!V$1,FALSE)=#REF!,"",VLOOKUP($A111,'[1]2. Child Protection'!$B$8:$BG$226,'[1]2. Child Protection'!V$1,FALSE)-#REF!)</f>
        <v>#REF!</v>
      </c>
      <c r="M111" s="74" t="e">
        <f>IF(VLOOKUP($A111,'[1]2. Child Protection'!$B$8:$BG$226,'[1]2. Child Protection'!W$1,FALSE)=#REF!,"",VLOOKUP($A111,'[1]2. Child Protection'!$B$8:$BG$226,'[1]2. Child Protection'!W$1,FALSE))</f>
        <v>#REF!</v>
      </c>
      <c r="N111" s="74" t="e">
        <f>IF(VLOOKUP($A111,'[1]2. Child Protection'!$B$8:$BG$226,'[1]2. Child Protection'!X$1,FALSE)=E111,"",VLOOKUP($A111,'[1]2. Child Protection'!$B$8:$BG$226,'[1]2. Child Protection'!X$1,FALSE)-E111)</f>
        <v>#VALUE!</v>
      </c>
      <c r="O111" s="74" t="e">
        <f>IF(VLOOKUP($A111,'[1]2. Child Protection'!$B$8:$BG$226,'[1]2. Child Protection'!Y$1,FALSE)=#REF!,"",VLOOKUP($A111,'[1]2. Child Protection'!$B$8:$BG$226,'[1]2. Child Protection'!Y$1,FALSE))</f>
        <v>#REF!</v>
      </c>
      <c r="P111" s="74" t="e">
        <f>IF(VLOOKUP($A111,'[1]2. Child Protection'!$B$8:$BG$226,'[1]2. Child Protection'!Z$1,FALSE)=F111,"",VLOOKUP($A111,'[1]2. Child Protection'!$B$8:$BG$226,'[1]2. Child Protection'!Z$1,FALSE)-F111)</f>
        <v>#VALUE!</v>
      </c>
      <c r="Q111" s="74" t="str">
        <f>IF(VLOOKUP($A111,'[1]2. Child Protection'!$B$8:$BG$226,'[1]2. Child Protection'!AA$1,FALSE)=G111,"",VLOOKUP($A111,'[1]2. Child Protection'!$B$8:$BG$226,'[1]2. Child Protection'!AA$1,FALSE))</f>
        <v/>
      </c>
      <c r="R111" s="61" t="str">
        <f>IF(VLOOKUP($A111,'[1]2. Child Protection'!$B$8:$BG$226,'[1]2. Child Protection'!AB$1,FALSE)=H111,"",VLOOKUP($A111,'[1]2. Child Protection'!$B$8:$BG$226,'[1]2. Child Protection'!AB$1,FALSE))</f>
        <v/>
      </c>
      <c r="S111" s="61" t="s">
        <v>454</v>
      </c>
      <c r="T111" s="132">
        <v>78.934063689661045</v>
      </c>
      <c r="U111" s="61">
        <v>2020</v>
      </c>
      <c r="V111" s="61" t="s">
        <v>557</v>
      </c>
      <c r="X111" s="61" t="s">
        <v>637</v>
      </c>
      <c r="Y111" s="61" t="b">
        <f t="shared" si="13"/>
        <v>1</v>
      </c>
      <c r="Z111" s="132">
        <f t="shared" si="14"/>
        <v>78.934063689661045</v>
      </c>
      <c r="AA111" s="74">
        <f t="shared" si="15"/>
        <v>2020</v>
      </c>
      <c r="AB111" s="74" t="str">
        <f t="shared" si="16"/>
        <v>Y16T17</v>
      </c>
      <c r="AC111" s="74">
        <f t="shared" si="17"/>
        <v>0</v>
      </c>
      <c r="AD111" s="74" t="str">
        <f t="shared" si="18"/>
        <v>General Delegation of the Prison Administration (DGAPR); the 2020 DGAPR report (page 46, Chart 1)</v>
      </c>
      <c r="AE111" s="61" t="b">
        <f t="shared" si="19"/>
        <v>1</v>
      </c>
      <c r="AF111" s="61" t="b">
        <f t="shared" si="20"/>
        <v>1</v>
      </c>
      <c r="AG111" s="61" t="b">
        <f t="shared" si="21"/>
        <v>1</v>
      </c>
      <c r="AH111" s="61" t="b">
        <f t="shared" si="22"/>
        <v>1</v>
      </c>
      <c r="AI111" s="61" t="s">
        <v>455</v>
      </c>
      <c r="AJ111" s="61">
        <v>507.7</v>
      </c>
      <c r="AK111" s="132">
        <f t="shared" si="12"/>
        <v>507.71008994249507</v>
      </c>
      <c r="AL111" s="132">
        <f t="shared" si="23"/>
        <v>1.0089942495085324E-2</v>
      </c>
    </row>
    <row r="112" spans="1:38" x14ac:dyDescent="0.3">
      <c r="A112" s="61" t="s">
        <v>230</v>
      </c>
      <c r="B112" s="61" t="s">
        <v>483</v>
      </c>
      <c r="C112" s="74">
        <v>64.60412030722847</v>
      </c>
      <c r="D112" s="61" t="s">
        <v>12</v>
      </c>
      <c r="E112" s="69">
        <v>2021</v>
      </c>
      <c r="F112" s="71" t="s">
        <v>553</v>
      </c>
      <c r="G112" s="72"/>
      <c r="H112" s="73" t="s">
        <v>654</v>
      </c>
      <c r="J112" s="61">
        <f>IF(VLOOKUP($A112,'[1]2. Child Protection'!$B$8:$BG$226,'[1]2. Child Protection'!T$1,FALSE)=C112,"",VLOOKUP($A112,'[1]2. Child Protection'!$B$8:$BG$226,'[1]2. Child Protection'!T$1,FALSE)-C112)</f>
        <v>13.695879692771527</v>
      </c>
      <c r="K112" s="61" t="str">
        <f>IF(VLOOKUP($A112,'[1]2. Child Protection'!$B$8:$BG$226,'[1]2. Child Protection'!U$1,FALSE)=D112,"",VLOOKUP($A112,'[1]2. Child Protection'!$B$8:$BG$226,'[1]2. Child Protection'!U$1,FALSE))</f>
        <v/>
      </c>
      <c r="L112" s="74" t="e">
        <f>IF(VLOOKUP($A112,'[1]2. Child Protection'!$B$8:$BG$226,'[1]2. Child Protection'!V$1,FALSE)=#REF!,"",VLOOKUP($A112,'[1]2. Child Protection'!$B$8:$BG$226,'[1]2. Child Protection'!V$1,FALSE)-#REF!)</f>
        <v>#REF!</v>
      </c>
      <c r="M112" s="74" t="e">
        <f>IF(VLOOKUP($A112,'[1]2. Child Protection'!$B$8:$BG$226,'[1]2. Child Protection'!W$1,FALSE)=#REF!,"",VLOOKUP($A112,'[1]2. Child Protection'!$B$8:$BG$226,'[1]2. Child Protection'!W$1,FALSE))</f>
        <v>#REF!</v>
      </c>
      <c r="N112" s="74">
        <f>IF(VLOOKUP($A112,'[1]2. Child Protection'!$B$8:$BG$226,'[1]2. Child Protection'!X$1,FALSE)=E112,"",VLOOKUP($A112,'[1]2. Child Protection'!$B$8:$BG$226,'[1]2. Child Protection'!X$1,FALSE)-E112)</f>
        <v>-1929.6</v>
      </c>
      <c r="O112" s="74" t="e">
        <f>IF(VLOOKUP($A112,'[1]2. Child Protection'!$B$8:$BG$226,'[1]2. Child Protection'!Y$1,FALSE)=#REF!,"",VLOOKUP($A112,'[1]2. Child Protection'!$B$8:$BG$226,'[1]2. Child Protection'!Y$1,FALSE))</f>
        <v>#REF!</v>
      </c>
      <c r="P112" s="74" t="e">
        <f>IF(VLOOKUP($A112,'[1]2. Child Protection'!$B$8:$BG$226,'[1]2. Child Protection'!Z$1,FALSE)=F112,"",VLOOKUP($A112,'[1]2. Child Protection'!$B$8:$BG$226,'[1]2. Child Protection'!Z$1,FALSE)-F112)</f>
        <v>#VALUE!</v>
      </c>
      <c r="Q112" s="74" t="str">
        <f>IF(VLOOKUP($A112,'[1]2. Child Protection'!$B$8:$BG$226,'[1]2. Child Protection'!AA$1,FALSE)=G112,"",VLOOKUP($A112,'[1]2. Child Protection'!$B$8:$BG$226,'[1]2. Child Protection'!AA$1,FALSE))</f>
        <v/>
      </c>
      <c r="R112" s="61" t="str">
        <f>IF(VLOOKUP($A112,'[1]2. Child Protection'!$B$8:$BG$226,'[1]2. Child Protection'!AB$1,FALSE)=H112,"",VLOOKUP($A112,'[1]2. Child Protection'!$B$8:$BG$226,'[1]2. Child Protection'!AB$1,FALSE))</f>
        <v>MICS 2012</v>
      </c>
      <c r="S112" s="61" t="s">
        <v>455</v>
      </c>
      <c r="T112" s="132">
        <v>507.71008994249507</v>
      </c>
      <c r="U112" s="61">
        <v>2009</v>
      </c>
      <c r="V112" s="61" t="s">
        <v>557</v>
      </c>
      <c r="X112" s="61" t="s">
        <v>552</v>
      </c>
      <c r="Y112" s="61" t="b">
        <f t="shared" si="13"/>
        <v>1</v>
      </c>
      <c r="Z112" s="132">
        <f t="shared" si="14"/>
        <v>507.71008994249507</v>
      </c>
      <c r="AA112" s="74">
        <f t="shared" si="15"/>
        <v>2009</v>
      </c>
      <c r="AB112" s="74" t="str">
        <f t="shared" si="16"/>
        <v>Y16T17</v>
      </c>
      <c r="AC112" s="74">
        <f t="shared" si="17"/>
        <v>0</v>
      </c>
      <c r="AD112" s="74" t="str">
        <f t="shared" si="18"/>
        <v>UNODC</v>
      </c>
      <c r="AE112" s="61" t="b">
        <f t="shared" si="19"/>
        <v>1</v>
      </c>
      <c r="AF112" s="61" t="b">
        <f t="shared" si="20"/>
        <v>1</v>
      </c>
      <c r="AG112" s="61" t="b">
        <f t="shared" si="21"/>
        <v>1</v>
      </c>
      <c r="AH112" s="61" t="b">
        <f t="shared" si="22"/>
        <v>1</v>
      </c>
      <c r="AI112" s="61" t="s">
        <v>456</v>
      </c>
      <c r="AJ112" s="61">
        <v>19</v>
      </c>
      <c r="AK112" s="132">
        <f t="shared" si="12"/>
        <v>18.959659786554145</v>
      </c>
      <c r="AL112" s="132">
        <f t="shared" si="23"/>
        <v>-4.0340213445855255E-2</v>
      </c>
    </row>
    <row r="113" spans="1:38" x14ac:dyDescent="0.3">
      <c r="A113" s="61" t="s">
        <v>163</v>
      </c>
      <c r="B113" s="61" t="s">
        <v>535</v>
      </c>
      <c r="C113" s="96">
        <v>0</v>
      </c>
      <c r="D113" s="61" t="s">
        <v>12</v>
      </c>
      <c r="E113" s="69">
        <v>2019</v>
      </c>
      <c r="F113" s="69" t="s">
        <v>549</v>
      </c>
      <c r="G113" s="70"/>
      <c r="H113" s="73" t="s">
        <v>562</v>
      </c>
      <c r="J113" s="61" t="e">
        <f>IF(VLOOKUP($A113,'[1]2. Child Protection'!$B$8:$BG$226,'[1]2. Child Protection'!T$1,FALSE)=C113,"",VLOOKUP($A113,'[1]2. Child Protection'!$B$8:$BG$226,'[1]2. Child Protection'!T$1,FALSE)-C113)</f>
        <v>#VALUE!</v>
      </c>
      <c r="K113" s="61" t="str">
        <f>IF(VLOOKUP($A113,'[1]2. Child Protection'!$B$8:$BG$226,'[1]2. Child Protection'!U$1,FALSE)=D113,"",VLOOKUP($A113,'[1]2. Child Protection'!$B$8:$BG$226,'[1]2. Child Protection'!U$1,FALSE))</f>
        <v/>
      </c>
      <c r="L113" s="74" t="e">
        <f>IF(VLOOKUP($A113,'[1]2. Child Protection'!$B$8:$BG$226,'[1]2. Child Protection'!V$1,FALSE)=#REF!,"",VLOOKUP($A113,'[1]2. Child Protection'!$B$8:$BG$226,'[1]2. Child Protection'!V$1,FALSE)-#REF!)</f>
        <v>#REF!</v>
      </c>
      <c r="M113" s="74" t="e">
        <f>IF(VLOOKUP($A113,'[1]2. Child Protection'!$B$8:$BG$226,'[1]2. Child Protection'!W$1,FALSE)=#REF!,"",VLOOKUP($A113,'[1]2. Child Protection'!$B$8:$BG$226,'[1]2. Child Protection'!W$1,FALSE))</f>
        <v>#REF!</v>
      </c>
      <c r="N113" s="74">
        <f>IF(VLOOKUP($A113,'[1]2. Child Protection'!$B$8:$BG$226,'[1]2. Child Protection'!X$1,FALSE)=E113,"",VLOOKUP($A113,'[1]2. Child Protection'!$B$8:$BG$226,'[1]2. Child Protection'!X$1,FALSE)-E113)</f>
        <v>-1919</v>
      </c>
      <c r="O113" s="74" t="e">
        <f>IF(VLOOKUP($A113,'[1]2. Child Protection'!$B$8:$BG$226,'[1]2. Child Protection'!Y$1,FALSE)=#REF!,"",VLOOKUP($A113,'[1]2. Child Protection'!$B$8:$BG$226,'[1]2. Child Protection'!Y$1,FALSE))</f>
        <v>#REF!</v>
      </c>
      <c r="P113" s="74" t="e">
        <f>IF(VLOOKUP($A113,'[1]2. Child Protection'!$B$8:$BG$226,'[1]2. Child Protection'!Z$1,FALSE)=F113,"",VLOOKUP($A113,'[1]2. Child Protection'!$B$8:$BG$226,'[1]2. Child Protection'!Z$1,FALSE)-F113)</f>
        <v>#VALUE!</v>
      </c>
      <c r="Q113" s="74" t="str">
        <f>IF(VLOOKUP($A113,'[1]2. Child Protection'!$B$8:$BG$226,'[1]2. Child Protection'!AA$1,FALSE)=G113,"",VLOOKUP($A113,'[1]2. Child Protection'!$B$8:$BG$226,'[1]2. Child Protection'!AA$1,FALSE))</f>
        <v>v</v>
      </c>
      <c r="R113" s="61" t="str">
        <f>IF(VLOOKUP($A113,'[1]2. Child Protection'!$B$8:$BG$226,'[1]2. Child Protection'!AB$1,FALSE)=H113,"",VLOOKUP($A113,'[1]2. Child Protection'!$B$8:$BG$226,'[1]2. Child Protection'!AB$1,FALSE))</f>
        <v>UNSD Population and Vital Statistics Report, January 2021, latest update on 4 Jan 2022</v>
      </c>
      <c r="S113" s="61" t="s">
        <v>456</v>
      </c>
      <c r="T113" s="132">
        <v>18.959659786554145</v>
      </c>
      <c r="U113" s="61">
        <v>2020</v>
      </c>
      <c r="V113" s="61" t="s">
        <v>638</v>
      </c>
      <c r="W113" s="61" t="s">
        <v>639</v>
      </c>
      <c r="X113" s="61" t="s">
        <v>566</v>
      </c>
      <c r="Y113" s="61" t="b">
        <f t="shared" si="13"/>
        <v>1</v>
      </c>
      <c r="Z113" s="132">
        <f t="shared" si="14"/>
        <v>18.959659786554145</v>
      </c>
      <c r="AA113" s="74">
        <f t="shared" si="15"/>
        <v>2020</v>
      </c>
      <c r="AB113" s="74" t="str">
        <f t="shared" si="16"/>
        <v>Y5T18</v>
      </c>
      <c r="AC113" s="74" t="str">
        <f t="shared" si="17"/>
        <v>Age is 5-18 years</v>
      </c>
      <c r="AD113" s="74" t="str">
        <f t="shared" si="18"/>
        <v xml:space="preserve">Department of Social Welfare </v>
      </c>
      <c r="AE113" s="61" t="b">
        <f t="shared" si="19"/>
        <v>1</v>
      </c>
      <c r="AF113" s="61" t="b">
        <f t="shared" si="20"/>
        <v>1</v>
      </c>
      <c r="AG113" s="61" t="b">
        <f t="shared" si="21"/>
        <v>1</v>
      </c>
      <c r="AH113" s="61" t="b">
        <f t="shared" si="22"/>
        <v>1</v>
      </c>
      <c r="AI113" s="61" t="s">
        <v>457</v>
      </c>
      <c r="AJ113" s="61">
        <v>6.8</v>
      </c>
      <c r="AK113" s="132">
        <f t="shared" si="12"/>
        <v>6.8251232787892242</v>
      </c>
      <c r="AL113" s="132">
        <f t="shared" si="23"/>
        <v>2.5123278789224379E-2</v>
      </c>
    </row>
    <row r="114" spans="1:38" x14ac:dyDescent="0.3">
      <c r="A114" s="61" t="s">
        <v>258</v>
      </c>
      <c r="B114" s="61" t="s">
        <v>501</v>
      </c>
      <c r="C114" s="96">
        <v>132.05025237573207</v>
      </c>
      <c r="E114" s="69">
        <v>2019</v>
      </c>
      <c r="F114" s="71" t="s">
        <v>692</v>
      </c>
      <c r="G114" s="72"/>
      <c r="H114" s="73" t="s">
        <v>660</v>
      </c>
      <c r="J114" s="61" t="e">
        <f>IF(VLOOKUP($A114,'[1]2. Child Protection'!$B$8:$BG$226,'[1]2. Child Protection'!T$1,FALSE)=C114,"",VLOOKUP($A114,'[1]2. Child Protection'!$B$8:$BG$226,'[1]2. Child Protection'!T$1,FALSE)-C114)</f>
        <v>#VALUE!</v>
      </c>
      <c r="K114" s="61" t="str">
        <f>IF(VLOOKUP($A114,'[1]2. Child Protection'!$B$8:$BG$226,'[1]2. Child Protection'!U$1,FALSE)=D114,"",VLOOKUP($A114,'[1]2. Child Protection'!$B$8:$BG$226,'[1]2. Child Protection'!U$1,FALSE))</f>
        <v/>
      </c>
      <c r="L114" s="74" t="e">
        <f>IF(VLOOKUP($A114,'[1]2. Child Protection'!$B$8:$BG$226,'[1]2. Child Protection'!V$1,FALSE)=#REF!,"",VLOOKUP($A114,'[1]2. Child Protection'!$B$8:$BG$226,'[1]2. Child Protection'!V$1,FALSE)-#REF!)</f>
        <v>#REF!</v>
      </c>
      <c r="M114" s="74" t="e">
        <f>IF(VLOOKUP($A114,'[1]2. Child Protection'!$B$8:$BG$226,'[1]2. Child Protection'!W$1,FALSE)=#REF!,"",VLOOKUP($A114,'[1]2. Child Protection'!$B$8:$BG$226,'[1]2. Child Protection'!W$1,FALSE))</f>
        <v>#REF!</v>
      </c>
      <c r="N114" s="74">
        <f>IF(VLOOKUP($A114,'[1]2. Child Protection'!$B$8:$BG$226,'[1]2. Child Protection'!X$1,FALSE)=E114,"",VLOOKUP($A114,'[1]2. Child Protection'!$B$8:$BG$226,'[1]2. Child Protection'!X$1,FALSE)-E114)</f>
        <v>-1921.6</v>
      </c>
      <c r="O114" s="74" t="e">
        <f>IF(VLOOKUP($A114,'[1]2. Child Protection'!$B$8:$BG$226,'[1]2. Child Protection'!Y$1,FALSE)=#REF!,"",VLOOKUP($A114,'[1]2. Child Protection'!$B$8:$BG$226,'[1]2. Child Protection'!Y$1,FALSE))</f>
        <v>#REF!</v>
      </c>
      <c r="P114" s="74" t="e">
        <f>IF(VLOOKUP($A114,'[1]2. Child Protection'!$B$8:$BG$226,'[1]2. Child Protection'!Z$1,FALSE)=F114,"",VLOOKUP($A114,'[1]2. Child Protection'!$B$8:$BG$226,'[1]2. Child Protection'!Z$1,FALSE)-F114)</f>
        <v>#VALUE!</v>
      </c>
      <c r="Q114" s="74" t="str">
        <f>IF(VLOOKUP($A114,'[1]2. Child Protection'!$B$8:$BG$226,'[1]2. Child Protection'!AA$1,FALSE)=G114,"",VLOOKUP($A114,'[1]2. Child Protection'!$B$8:$BG$226,'[1]2. Child Protection'!AA$1,FALSE))</f>
        <v>x</v>
      </c>
      <c r="R114" s="61" t="str">
        <f>IF(VLOOKUP($A114,'[1]2. Child Protection'!$B$8:$BG$226,'[1]2. Child Protection'!AB$1,FALSE)=H114,"",VLOOKUP($A114,'[1]2. Child Protection'!$B$8:$BG$226,'[1]2. Child Protection'!AB$1,FALSE))</f>
        <v>DHS 2006-07</v>
      </c>
      <c r="S114" s="61" t="s">
        <v>457</v>
      </c>
      <c r="T114" s="132">
        <v>6.8251232787892242</v>
      </c>
      <c r="U114" s="61">
        <v>2018</v>
      </c>
      <c r="V114" s="61" t="s">
        <v>554</v>
      </c>
      <c r="X114" s="61" t="s">
        <v>640</v>
      </c>
      <c r="Y114" s="61" t="b">
        <f t="shared" si="13"/>
        <v>1</v>
      </c>
      <c r="Z114" s="132">
        <f t="shared" si="14"/>
        <v>6.8251232787892242</v>
      </c>
      <c r="AA114" s="74">
        <f t="shared" si="15"/>
        <v>2018</v>
      </c>
      <c r="AB114" s="74" t="str">
        <f t="shared" si="16"/>
        <v>Y10T17</v>
      </c>
      <c r="AC114" s="74">
        <f t="shared" si="17"/>
        <v>0</v>
      </c>
      <c r="AD114" s="74" t="str">
        <f t="shared" si="18"/>
        <v>Ministry of Gender Equality</v>
      </c>
      <c r="AE114" s="61" t="b">
        <f t="shared" si="19"/>
        <v>1</v>
      </c>
      <c r="AF114" s="61" t="b">
        <f t="shared" si="20"/>
        <v>1</v>
      </c>
      <c r="AG114" s="61" t="b">
        <f t="shared" si="21"/>
        <v>1</v>
      </c>
      <c r="AH114" s="61" t="b">
        <f t="shared" si="22"/>
        <v>1</v>
      </c>
      <c r="AI114" s="61" t="s">
        <v>460</v>
      </c>
      <c r="AJ114" s="61">
        <v>13.9</v>
      </c>
      <c r="AK114" s="132">
        <f t="shared" si="12"/>
        <v>13.853052074894553</v>
      </c>
      <c r="AL114" s="132">
        <f t="shared" si="23"/>
        <v>-4.6947925105447652E-2</v>
      </c>
    </row>
    <row r="115" spans="1:38" x14ac:dyDescent="0.3">
      <c r="A115" s="61" t="s">
        <v>160</v>
      </c>
      <c r="B115" s="61" t="s">
        <v>434</v>
      </c>
      <c r="C115" s="74">
        <v>6.7627285044342518</v>
      </c>
      <c r="D115" s="61" t="s">
        <v>28</v>
      </c>
      <c r="E115" s="69">
        <v>2020</v>
      </c>
      <c r="F115" s="71" t="s">
        <v>626</v>
      </c>
      <c r="G115" s="72" t="s">
        <v>627</v>
      </c>
      <c r="H115" s="73" t="s">
        <v>628</v>
      </c>
      <c r="J115" s="61">
        <f>IF(VLOOKUP($A115,'[1]2. Child Protection'!$B$8:$BG$226,'[1]2. Child Protection'!T$1,FALSE)=C115,"",VLOOKUP($A115,'[1]2. Child Protection'!$B$8:$BG$226,'[1]2. Child Protection'!T$1,FALSE)-C115)</f>
        <v>21.337271495565751</v>
      </c>
      <c r="K115" s="61">
        <f>IF(VLOOKUP($A115,'[1]2. Child Protection'!$B$8:$BG$226,'[1]2. Child Protection'!U$1,FALSE)=D115,"",VLOOKUP($A115,'[1]2. Child Protection'!$B$8:$BG$226,'[1]2. Child Protection'!U$1,FALSE))</f>
        <v>0</v>
      </c>
      <c r="L115" s="74" t="e">
        <f>IF(VLOOKUP($A115,'[1]2. Child Protection'!$B$8:$BG$226,'[1]2. Child Protection'!V$1,FALSE)=#REF!,"",VLOOKUP($A115,'[1]2. Child Protection'!$B$8:$BG$226,'[1]2. Child Protection'!V$1,FALSE)-#REF!)</f>
        <v>#REF!</v>
      </c>
      <c r="M115" s="74" t="e">
        <f>IF(VLOOKUP($A115,'[1]2. Child Protection'!$B$8:$BG$226,'[1]2. Child Protection'!W$1,FALSE)=#REF!,"",VLOOKUP($A115,'[1]2. Child Protection'!$B$8:$BG$226,'[1]2. Child Protection'!W$1,FALSE))</f>
        <v>#REF!</v>
      </c>
      <c r="N115" s="74">
        <f>IF(VLOOKUP($A115,'[1]2. Child Protection'!$B$8:$BG$226,'[1]2. Child Protection'!X$1,FALSE)=E115,"",VLOOKUP($A115,'[1]2. Child Protection'!$B$8:$BG$226,'[1]2. Child Protection'!X$1,FALSE)-E115)</f>
        <v>-1974.5</v>
      </c>
      <c r="O115" s="74" t="e">
        <f>IF(VLOOKUP($A115,'[1]2. Child Protection'!$B$8:$BG$226,'[1]2. Child Protection'!Y$1,FALSE)=#REF!,"",VLOOKUP($A115,'[1]2. Child Protection'!$B$8:$BG$226,'[1]2. Child Protection'!Y$1,FALSE))</f>
        <v>#REF!</v>
      </c>
      <c r="P115" s="74" t="e">
        <f>IF(VLOOKUP($A115,'[1]2. Child Protection'!$B$8:$BG$226,'[1]2. Child Protection'!Z$1,FALSE)=F115,"",VLOOKUP($A115,'[1]2. Child Protection'!$B$8:$BG$226,'[1]2. Child Protection'!Z$1,FALSE)-F115)</f>
        <v>#VALUE!</v>
      </c>
      <c r="Q115" s="74">
        <f>IF(VLOOKUP($A115,'[1]2. Child Protection'!$B$8:$BG$226,'[1]2. Child Protection'!AA$1,FALSE)=G115,"",VLOOKUP($A115,'[1]2. Child Protection'!$B$8:$BG$226,'[1]2. Child Protection'!AA$1,FALSE))</f>
        <v>0</v>
      </c>
      <c r="R115" s="61" t="str">
        <f>IF(VLOOKUP($A115,'[1]2. Child Protection'!$B$8:$BG$226,'[1]2. Child Protection'!AB$1,FALSE)=H115,"",VLOOKUP($A115,'[1]2. Child Protection'!$B$8:$BG$226,'[1]2. Child Protection'!AB$1,FALSE))</f>
        <v>MICS 2018</v>
      </c>
      <c r="S115" s="61" t="s">
        <v>460</v>
      </c>
      <c r="T115" s="132">
        <v>13.853052074894553</v>
      </c>
      <c r="U115" s="61">
        <v>2021</v>
      </c>
      <c r="V115" s="61" t="s">
        <v>641</v>
      </c>
      <c r="W115" s="61" t="s">
        <v>642</v>
      </c>
      <c r="X115" s="61" t="s">
        <v>643</v>
      </c>
      <c r="Y115" s="61" t="b">
        <f t="shared" si="13"/>
        <v>1</v>
      </c>
      <c r="Z115" s="132">
        <f t="shared" si="14"/>
        <v>13.853052074894553</v>
      </c>
      <c r="AA115" s="74">
        <f t="shared" si="15"/>
        <v>2021</v>
      </c>
      <c r="AB115" s="74" t="str">
        <f t="shared" si="16"/>
        <v>Y10T21</v>
      </c>
      <c r="AC115" s="74" t="str">
        <f t="shared" si="17"/>
        <v>Age is 10-21 years</v>
      </c>
      <c r="AD115" s="74" t="str">
        <f t="shared" si="18"/>
        <v>Secretariat of Central Child Justice Committee (SCCJC)</v>
      </c>
      <c r="AE115" s="61" t="b">
        <f t="shared" si="19"/>
        <v>1</v>
      </c>
      <c r="AF115" s="61" t="b">
        <f t="shared" si="20"/>
        <v>1</v>
      </c>
      <c r="AG115" s="61" t="b">
        <f t="shared" si="21"/>
        <v>1</v>
      </c>
      <c r="AH115" s="61" t="b">
        <f t="shared" si="22"/>
        <v>1</v>
      </c>
      <c r="AI115" s="61" t="s">
        <v>461</v>
      </c>
      <c r="AJ115" s="61">
        <v>35.9</v>
      </c>
      <c r="AK115" s="132">
        <f t="shared" si="12"/>
        <v>35.896547655804824</v>
      </c>
      <c r="AL115" s="132">
        <f t="shared" si="23"/>
        <v>-3.4523441951748168E-3</v>
      </c>
    </row>
    <row r="116" spans="1:38" x14ac:dyDescent="0.3">
      <c r="A116" s="61" t="s">
        <v>164</v>
      </c>
      <c r="B116" s="61" t="s">
        <v>437</v>
      </c>
      <c r="C116" s="96">
        <v>98.959027156640715</v>
      </c>
      <c r="D116" s="61" t="s">
        <v>12</v>
      </c>
      <c r="E116" s="69">
        <v>2018</v>
      </c>
      <c r="F116" s="69" t="s">
        <v>557</v>
      </c>
      <c r="G116" s="70"/>
      <c r="H116" s="73" t="s">
        <v>552</v>
      </c>
      <c r="J116" s="61" t="e">
        <f>IF(VLOOKUP($A116,'[1]2. Child Protection'!$B$8:$BG$226,'[1]2. Child Protection'!T$1,FALSE)=C116,"",VLOOKUP($A116,'[1]2. Child Protection'!$B$8:$BG$226,'[1]2. Child Protection'!T$1,FALSE)-C116)</f>
        <v>#VALUE!</v>
      </c>
      <c r="K116" s="61" t="str">
        <f>IF(VLOOKUP($A116,'[1]2. Child Protection'!$B$8:$BG$226,'[1]2. Child Protection'!U$1,FALSE)=D116,"",VLOOKUP($A116,'[1]2. Child Protection'!$B$8:$BG$226,'[1]2. Child Protection'!U$1,FALSE))</f>
        <v/>
      </c>
      <c r="L116" s="74" t="e">
        <f>IF(VLOOKUP($A116,'[1]2. Child Protection'!$B$8:$BG$226,'[1]2. Child Protection'!V$1,FALSE)=#REF!,"",VLOOKUP($A116,'[1]2. Child Protection'!$B$8:$BG$226,'[1]2. Child Protection'!V$1,FALSE)-#REF!)</f>
        <v>#REF!</v>
      </c>
      <c r="M116" s="74" t="e">
        <f>IF(VLOOKUP($A116,'[1]2. Child Protection'!$B$8:$BG$226,'[1]2. Child Protection'!W$1,FALSE)=#REF!,"",VLOOKUP($A116,'[1]2. Child Protection'!$B$8:$BG$226,'[1]2. Child Protection'!W$1,FALSE))</f>
        <v>#REF!</v>
      </c>
      <c r="N116" s="74">
        <f>IF(VLOOKUP($A116,'[1]2. Child Protection'!$B$8:$BG$226,'[1]2. Child Protection'!X$1,FALSE)=E116,"",VLOOKUP($A116,'[1]2. Child Protection'!$B$8:$BG$226,'[1]2. Child Protection'!X$1,FALSE)-E116)</f>
        <v>-1918</v>
      </c>
      <c r="O116" s="74" t="e">
        <f>IF(VLOOKUP($A116,'[1]2. Child Protection'!$B$8:$BG$226,'[1]2. Child Protection'!Y$1,FALSE)=#REF!,"",VLOOKUP($A116,'[1]2. Child Protection'!$B$8:$BG$226,'[1]2. Child Protection'!Y$1,FALSE))</f>
        <v>#REF!</v>
      </c>
      <c r="P116" s="74" t="e">
        <f>IF(VLOOKUP($A116,'[1]2. Child Protection'!$B$8:$BG$226,'[1]2. Child Protection'!Z$1,FALSE)=F116,"",VLOOKUP($A116,'[1]2. Child Protection'!$B$8:$BG$226,'[1]2. Child Protection'!Z$1,FALSE)-F116)</f>
        <v>#VALUE!</v>
      </c>
      <c r="Q116" s="74" t="str">
        <f>IF(VLOOKUP($A116,'[1]2. Child Protection'!$B$8:$BG$226,'[1]2. Child Protection'!AA$1,FALSE)=G116,"",VLOOKUP($A116,'[1]2. Child Protection'!$B$8:$BG$226,'[1]2. Child Protection'!AA$1,FALSE))</f>
        <v>y</v>
      </c>
      <c r="R116" s="61" t="str">
        <f>IF(VLOOKUP($A116,'[1]2. Child Protection'!$B$8:$BG$226,'[1]2. Child Protection'!AB$1,FALSE)=H116,"",VLOOKUP($A116,'[1]2. Child Protection'!$B$8:$BG$226,'[1]2. Child Protection'!AB$1,FALSE))</f>
        <v>Statistics Lithuania 2020</v>
      </c>
      <c r="S116" s="61" t="s">
        <v>461</v>
      </c>
      <c r="T116" s="132">
        <v>35.896547655804824</v>
      </c>
      <c r="U116" s="61">
        <v>2019</v>
      </c>
      <c r="V116" s="61" t="s">
        <v>553</v>
      </c>
      <c r="X116" s="61" t="s">
        <v>562</v>
      </c>
      <c r="Y116" s="61" t="b">
        <f t="shared" si="13"/>
        <v>1</v>
      </c>
      <c r="Z116" s="132">
        <f t="shared" si="14"/>
        <v>35.896547655804824</v>
      </c>
      <c r="AA116" s="74">
        <f t="shared" si="15"/>
        <v>2019</v>
      </c>
      <c r="AB116" s="74" t="str">
        <f t="shared" si="16"/>
        <v>Y12T17</v>
      </c>
      <c r="AC116" s="74">
        <f t="shared" si="17"/>
        <v>0</v>
      </c>
      <c r="AD116" s="74" t="str">
        <f t="shared" si="18"/>
        <v>Eurostat</v>
      </c>
      <c r="AE116" s="61" t="b">
        <f t="shared" si="19"/>
        <v>1</v>
      </c>
      <c r="AF116" s="61" t="b">
        <f t="shared" si="20"/>
        <v>1</v>
      </c>
      <c r="AG116" s="61" t="b">
        <f t="shared" si="21"/>
        <v>1</v>
      </c>
      <c r="AH116" s="61" t="b">
        <f t="shared" si="22"/>
        <v>1</v>
      </c>
      <c r="AI116" s="61" t="s">
        <v>462</v>
      </c>
      <c r="AJ116" s="61">
        <v>9.6999999999999993</v>
      </c>
      <c r="AK116" s="132">
        <f t="shared" si="12"/>
        <v>9.6812400226582227</v>
      </c>
      <c r="AL116" s="132">
        <f t="shared" si="23"/>
        <v>-1.875997734177659E-2</v>
      </c>
    </row>
    <row r="117" spans="1:38" x14ac:dyDescent="0.3">
      <c r="A117" s="61" t="s">
        <v>166</v>
      </c>
      <c r="B117" s="61" t="s">
        <v>438</v>
      </c>
      <c r="C117" s="96">
        <v>0</v>
      </c>
      <c r="D117" s="61" t="s">
        <v>12</v>
      </c>
      <c r="E117" s="69">
        <v>2019</v>
      </c>
      <c r="F117" s="69" t="s">
        <v>557</v>
      </c>
      <c r="G117" s="70"/>
      <c r="H117" s="73" t="s">
        <v>562</v>
      </c>
      <c r="J117" s="61" t="e">
        <f>IF(VLOOKUP($A117,'[1]2. Child Protection'!$B$8:$BG$226,'[1]2. Child Protection'!T$1,FALSE)=C117,"",VLOOKUP($A117,'[1]2. Child Protection'!$B$8:$BG$226,'[1]2. Child Protection'!T$1,FALSE)-C117)</f>
        <v>#VALUE!</v>
      </c>
      <c r="K117" s="61" t="str">
        <f>IF(VLOOKUP($A117,'[1]2. Child Protection'!$B$8:$BG$226,'[1]2. Child Protection'!U$1,FALSE)=D117,"",VLOOKUP($A117,'[1]2. Child Protection'!$B$8:$BG$226,'[1]2. Child Protection'!U$1,FALSE))</f>
        <v/>
      </c>
      <c r="L117" s="74" t="e">
        <f>IF(VLOOKUP($A117,'[1]2. Child Protection'!$B$8:$BG$226,'[1]2. Child Protection'!V$1,FALSE)=#REF!,"",VLOOKUP($A117,'[1]2. Child Protection'!$B$8:$BG$226,'[1]2. Child Protection'!V$1,FALSE)-#REF!)</f>
        <v>#REF!</v>
      </c>
      <c r="M117" s="74" t="e">
        <f>IF(VLOOKUP($A117,'[1]2. Child Protection'!$B$8:$BG$226,'[1]2. Child Protection'!W$1,FALSE)=#REF!,"",VLOOKUP($A117,'[1]2. Child Protection'!$B$8:$BG$226,'[1]2. Child Protection'!W$1,FALSE))</f>
        <v>#REF!</v>
      </c>
      <c r="N117" s="74">
        <f>IF(VLOOKUP($A117,'[1]2. Child Protection'!$B$8:$BG$226,'[1]2. Child Protection'!X$1,FALSE)=E117,"",VLOOKUP($A117,'[1]2. Child Protection'!$B$8:$BG$226,'[1]2. Child Protection'!X$1,FALSE)-E117)</f>
        <v>-1919</v>
      </c>
      <c r="O117" s="74" t="e">
        <f>IF(VLOOKUP($A117,'[1]2. Child Protection'!$B$8:$BG$226,'[1]2. Child Protection'!Y$1,FALSE)=#REF!,"",VLOOKUP($A117,'[1]2. Child Protection'!$B$8:$BG$226,'[1]2. Child Protection'!Y$1,FALSE))</f>
        <v>#REF!</v>
      </c>
      <c r="P117" s="74" t="e">
        <f>IF(VLOOKUP($A117,'[1]2. Child Protection'!$B$8:$BG$226,'[1]2. Child Protection'!Z$1,FALSE)=F117,"",VLOOKUP($A117,'[1]2. Child Protection'!$B$8:$BG$226,'[1]2. Child Protection'!Z$1,FALSE)-F117)</f>
        <v>#VALUE!</v>
      </c>
      <c r="Q117" s="74" t="str">
        <f>IF(VLOOKUP($A117,'[1]2. Child Protection'!$B$8:$BG$226,'[1]2. Child Protection'!AA$1,FALSE)=G117,"",VLOOKUP($A117,'[1]2. Child Protection'!$B$8:$BG$226,'[1]2. Child Protection'!AA$1,FALSE))</f>
        <v>v</v>
      </c>
      <c r="R117" s="61" t="str">
        <f>IF(VLOOKUP($A117,'[1]2. Child Protection'!$B$8:$BG$226,'[1]2. Child Protection'!AB$1,FALSE)=H117,"",VLOOKUP($A117,'[1]2. Child Protection'!$B$8:$BG$226,'[1]2. Child Protection'!AB$1,FALSE))</f>
        <v>UNSD Population and Vital Statistics Report, January 2021, latest update on 4 Jan 2022</v>
      </c>
      <c r="S117" s="61" t="s">
        <v>462</v>
      </c>
      <c r="T117" s="132">
        <v>9.6812400226582227</v>
      </c>
      <c r="U117" s="61">
        <v>2016</v>
      </c>
      <c r="V117" s="61" t="s">
        <v>554</v>
      </c>
      <c r="X117" s="61" t="s">
        <v>552</v>
      </c>
      <c r="Y117" s="61" t="b">
        <f t="shared" si="13"/>
        <v>1</v>
      </c>
      <c r="Z117" s="132">
        <f t="shared" si="14"/>
        <v>9.6812400226582227</v>
      </c>
      <c r="AA117" s="74">
        <f t="shared" si="15"/>
        <v>2016</v>
      </c>
      <c r="AB117" s="74" t="str">
        <f t="shared" si="16"/>
        <v>Y10T17</v>
      </c>
      <c r="AC117" s="74">
        <f t="shared" si="17"/>
        <v>0</v>
      </c>
      <c r="AD117" s="74" t="str">
        <f t="shared" si="18"/>
        <v>UNODC</v>
      </c>
      <c r="AE117" s="61" t="b">
        <f t="shared" si="19"/>
        <v>1</v>
      </c>
      <c r="AF117" s="61" t="b">
        <f t="shared" si="20"/>
        <v>1</v>
      </c>
      <c r="AG117" s="61" t="b">
        <f t="shared" si="21"/>
        <v>1</v>
      </c>
      <c r="AH117" s="61" t="b">
        <f t="shared" si="22"/>
        <v>1</v>
      </c>
      <c r="AI117" s="61" t="s">
        <v>466</v>
      </c>
      <c r="AJ117" s="61">
        <v>15.9</v>
      </c>
      <c r="AK117" s="132">
        <f t="shared" si="12"/>
        <v>15.852215082854244</v>
      </c>
      <c r="AL117" s="132">
        <f t="shared" si="23"/>
        <v>-4.7784917145756722E-2</v>
      </c>
    </row>
    <row r="118" spans="1:38" x14ac:dyDescent="0.3">
      <c r="A118" s="61" t="s">
        <v>158</v>
      </c>
      <c r="B118" s="61" t="s">
        <v>432</v>
      </c>
      <c r="C118" s="96">
        <v>50.047187348071034</v>
      </c>
      <c r="D118" s="61" t="s">
        <v>12</v>
      </c>
      <c r="E118" s="69">
        <v>2018</v>
      </c>
      <c r="F118" s="69" t="s">
        <v>549</v>
      </c>
      <c r="G118" s="70"/>
      <c r="H118" s="73" t="s">
        <v>552</v>
      </c>
      <c r="J118" s="61" t="e">
        <f>IF(VLOOKUP($A118,'[1]2. Child Protection'!$B$8:$BG$226,'[1]2. Child Protection'!T$1,FALSE)=C118,"",VLOOKUP($A118,'[1]2. Child Protection'!$B$8:$BG$226,'[1]2. Child Protection'!T$1,FALSE)-C118)</f>
        <v>#VALUE!</v>
      </c>
      <c r="K118" s="61" t="str">
        <f>IF(VLOOKUP($A118,'[1]2. Child Protection'!$B$8:$BG$226,'[1]2. Child Protection'!U$1,FALSE)=D118,"",VLOOKUP($A118,'[1]2. Child Protection'!$B$8:$BG$226,'[1]2. Child Protection'!U$1,FALSE))</f>
        <v/>
      </c>
      <c r="L118" s="74" t="e">
        <f>IF(VLOOKUP($A118,'[1]2. Child Protection'!$B$8:$BG$226,'[1]2. Child Protection'!V$1,FALSE)=#REF!,"",VLOOKUP($A118,'[1]2. Child Protection'!$B$8:$BG$226,'[1]2. Child Protection'!V$1,FALSE)-#REF!)</f>
        <v>#REF!</v>
      </c>
      <c r="M118" s="74" t="e">
        <f>IF(VLOOKUP($A118,'[1]2. Child Protection'!$B$8:$BG$226,'[1]2. Child Protection'!W$1,FALSE)=#REF!,"",VLOOKUP($A118,'[1]2. Child Protection'!$B$8:$BG$226,'[1]2. Child Protection'!W$1,FALSE))</f>
        <v>#REF!</v>
      </c>
      <c r="N118" s="74">
        <f>IF(VLOOKUP($A118,'[1]2. Child Protection'!$B$8:$BG$226,'[1]2. Child Protection'!X$1,FALSE)=E118,"",VLOOKUP($A118,'[1]2. Child Protection'!$B$8:$BG$226,'[1]2. Child Protection'!X$1,FALSE)-E118)</f>
        <v>-1918</v>
      </c>
      <c r="O118" s="74" t="e">
        <f>IF(VLOOKUP($A118,'[1]2. Child Protection'!$B$8:$BG$226,'[1]2. Child Protection'!Y$1,FALSE)=#REF!,"",VLOOKUP($A118,'[1]2. Child Protection'!$B$8:$BG$226,'[1]2. Child Protection'!Y$1,FALSE))</f>
        <v>#REF!</v>
      </c>
      <c r="P118" s="74" t="e">
        <f>IF(VLOOKUP($A118,'[1]2. Child Protection'!$B$8:$BG$226,'[1]2. Child Protection'!Z$1,FALSE)=F118,"",VLOOKUP($A118,'[1]2. Child Protection'!$B$8:$BG$226,'[1]2. Child Protection'!Z$1,FALSE)-F118)</f>
        <v>#VALUE!</v>
      </c>
      <c r="Q118" s="74" t="str">
        <f>IF(VLOOKUP($A118,'[1]2. Child Protection'!$B$8:$BG$226,'[1]2. Child Protection'!AA$1,FALSE)=G118,"",VLOOKUP($A118,'[1]2. Child Protection'!$B$8:$BG$226,'[1]2. Child Protection'!AA$1,FALSE))</f>
        <v>v</v>
      </c>
      <c r="R118" s="61" t="str">
        <f>IF(VLOOKUP($A118,'[1]2. Child Protection'!$B$8:$BG$226,'[1]2. Child Protection'!AB$1,FALSE)=H118,"",VLOOKUP($A118,'[1]2. Child Protection'!$B$8:$BG$226,'[1]2. Child Protection'!AB$1,FALSE))</f>
        <v>UNSD Population and Vital Statistics Report, January 2021, latest update on 4 Jan 2022</v>
      </c>
      <c r="S118" s="61" t="s">
        <v>466</v>
      </c>
      <c r="T118" s="132">
        <v>15.852215082854244</v>
      </c>
      <c r="U118" s="61">
        <v>2020</v>
      </c>
      <c r="V118" s="61" t="s">
        <v>549</v>
      </c>
      <c r="X118" s="61" t="s">
        <v>644</v>
      </c>
      <c r="Y118" s="61" t="b">
        <f t="shared" si="13"/>
        <v>1</v>
      </c>
      <c r="Z118" s="132">
        <f t="shared" si="14"/>
        <v>15.852215082854244</v>
      </c>
      <c r="AA118" s="74">
        <f t="shared" si="15"/>
        <v>2020</v>
      </c>
      <c r="AB118" s="74" t="str">
        <f t="shared" si="16"/>
        <v>Y14T17</v>
      </c>
      <c r="AC118" s="74">
        <f t="shared" si="17"/>
        <v>0</v>
      </c>
      <c r="AD118" s="74" t="str">
        <f t="shared" si="18"/>
        <v>State Statistical Office as part of TransMonEE</v>
      </c>
      <c r="AE118" s="61" t="b">
        <f t="shared" si="19"/>
        <v>1</v>
      </c>
      <c r="AF118" s="61" t="b">
        <f t="shared" si="20"/>
        <v>1</v>
      </c>
      <c r="AG118" s="61" t="b">
        <f t="shared" si="21"/>
        <v>1</v>
      </c>
      <c r="AH118" s="61" t="b">
        <f t="shared" si="22"/>
        <v>1</v>
      </c>
      <c r="AI118" s="61" t="s">
        <v>467</v>
      </c>
      <c r="AJ118" s="61">
        <v>2.6</v>
      </c>
      <c r="AK118" s="132">
        <f t="shared" si="12"/>
        <v>2.6224968267788391</v>
      </c>
      <c r="AL118" s="132">
        <f t="shared" si="23"/>
        <v>2.2496826778839019E-2</v>
      </c>
    </row>
    <row r="119" spans="1:38" x14ac:dyDescent="0.3">
      <c r="A119" s="61" t="s">
        <v>185</v>
      </c>
      <c r="B119" s="61" t="s">
        <v>454</v>
      </c>
      <c r="C119" s="96">
        <v>78.934063689661045</v>
      </c>
      <c r="D119" s="61" t="s">
        <v>12</v>
      </c>
      <c r="E119" s="69">
        <v>2020</v>
      </c>
      <c r="F119" s="71" t="s">
        <v>557</v>
      </c>
      <c r="G119" s="72"/>
      <c r="H119" s="73" t="s">
        <v>637</v>
      </c>
      <c r="J119" s="61" t="e">
        <f>IF(VLOOKUP($A119,'[1]2. Child Protection'!$B$8:$BG$226,'[1]2. Child Protection'!T$1,FALSE)=C119,"",VLOOKUP($A119,'[1]2. Child Protection'!$B$8:$BG$226,'[1]2. Child Protection'!T$1,FALSE)-C119)</f>
        <v>#VALUE!</v>
      </c>
      <c r="K119" s="61" t="str">
        <f>IF(VLOOKUP($A119,'[1]2. Child Protection'!$B$8:$BG$226,'[1]2. Child Protection'!U$1,FALSE)=D119,"",VLOOKUP($A119,'[1]2. Child Protection'!$B$8:$BG$226,'[1]2. Child Protection'!U$1,FALSE))</f>
        <v/>
      </c>
      <c r="L119" s="74" t="e">
        <f>IF(VLOOKUP($A119,'[1]2. Child Protection'!$B$8:$BG$226,'[1]2. Child Protection'!V$1,FALSE)=#REF!,"",VLOOKUP($A119,'[1]2. Child Protection'!$B$8:$BG$226,'[1]2. Child Protection'!V$1,FALSE)-#REF!)</f>
        <v>#REF!</v>
      </c>
      <c r="M119" s="74" t="e">
        <f>IF(VLOOKUP($A119,'[1]2. Child Protection'!$B$8:$BG$226,'[1]2. Child Protection'!W$1,FALSE)=#REF!,"",VLOOKUP($A119,'[1]2. Child Protection'!$B$8:$BG$226,'[1]2. Child Protection'!W$1,FALSE))</f>
        <v>#REF!</v>
      </c>
      <c r="N119" s="74">
        <f>IF(VLOOKUP($A119,'[1]2. Child Protection'!$B$8:$BG$226,'[1]2. Child Protection'!X$1,FALSE)=E119,"",VLOOKUP($A119,'[1]2. Child Protection'!$B$8:$BG$226,'[1]2. Child Protection'!X$1,FALSE)-E119)</f>
        <v>-1923.2</v>
      </c>
      <c r="O119" s="74" t="e">
        <f>IF(VLOOKUP($A119,'[1]2. Child Protection'!$B$8:$BG$226,'[1]2. Child Protection'!Y$1,FALSE)=#REF!,"",VLOOKUP($A119,'[1]2. Child Protection'!$B$8:$BG$226,'[1]2. Child Protection'!Y$1,FALSE))</f>
        <v>#REF!</v>
      </c>
      <c r="P119" s="74" t="e">
        <f>IF(VLOOKUP($A119,'[1]2. Child Protection'!$B$8:$BG$226,'[1]2. Child Protection'!Z$1,FALSE)=F119,"",VLOOKUP($A119,'[1]2. Child Protection'!$B$8:$BG$226,'[1]2. Child Protection'!Z$1,FALSE)-F119)</f>
        <v>#VALUE!</v>
      </c>
      <c r="Q119" s="74" t="str">
        <f>IF(VLOOKUP($A119,'[1]2. Child Protection'!$B$8:$BG$226,'[1]2. Child Protection'!AA$1,FALSE)=G119,"",VLOOKUP($A119,'[1]2. Child Protection'!$B$8:$BG$226,'[1]2. Child Protection'!AA$1,FALSE))</f>
        <v>y</v>
      </c>
      <c r="R119" s="61" t="str">
        <f>IF(VLOOKUP($A119,'[1]2. Child Protection'!$B$8:$BG$226,'[1]2. Child Protection'!AB$1,FALSE)=H119,"",VLOOKUP($A119,'[1]2. Child Protection'!$B$8:$BG$226,'[1]2. Child Protection'!AB$1,FALSE))</f>
        <v>ENPSF 2018</v>
      </c>
      <c r="S119" s="61" t="s">
        <v>467</v>
      </c>
      <c r="T119" s="132">
        <v>2.6224968267788391</v>
      </c>
      <c r="U119" s="61">
        <v>2018</v>
      </c>
      <c r="V119" s="61" t="s">
        <v>564</v>
      </c>
      <c r="X119" s="61" t="s">
        <v>562</v>
      </c>
      <c r="Y119" s="61" t="b">
        <f t="shared" si="13"/>
        <v>1</v>
      </c>
      <c r="Z119" s="132">
        <f t="shared" si="14"/>
        <v>2.6224968267788391</v>
      </c>
      <c r="AA119" s="74">
        <f t="shared" si="15"/>
        <v>2018</v>
      </c>
      <c r="AB119" s="74" t="str">
        <f t="shared" si="16"/>
        <v>Y15T17</v>
      </c>
      <c r="AC119" s="74">
        <f t="shared" si="17"/>
        <v>0</v>
      </c>
      <c r="AD119" s="74" t="str">
        <f t="shared" si="18"/>
        <v>Eurostat</v>
      </c>
      <c r="AE119" s="61" t="b">
        <f t="shared" si="19"/>
        <v>1</v>
      </c>
      <c r="AF119" s="61" t="b">
        <f t="shared" si="20"/>
        <v>1</v>
      </c>
      <c r="AG119" s="61" t="b">
        <f t="shared" si="21"/>
        <v>1</v>
      </c>
      <c r="AH119" s="61" t="b">
        <f t="shared" si="22"/>
        <v>1</v>
      </c>
      <c r="AI119" s="61" t="s">
        <v>469</v>
      </c>
      <c r="AJ119" s="61">
        <v>3.4</v>
      </c>
      <c r="AK119" s="132">
        <f t="shared" si="12"/>
        <v>3.4081265483849212</v>
      </c>
      <c r="AL119" s="132">
        <f t="shared" si="23"/>
        <v>8.1265483849213282E-3</v>
      </c>
    </row>
    <row r="120" spans="1:38" x14ac:dyDescent="0.3">
      <c r="A120" s="61" t="s">
        <v>178</v>
      </c>
      <c r="B120" s="61" t="s">
        <v>536</v>
      </c>
      <c r="C120" s="96" t="s">
        <v>12</v>
      </c>
      <c r="D120" s="61" t="s">
        <v>12</v>
      </c>
      <c r="E120" s="69" t="s">
        <v>12</v>
      </c>
      <c r="F120" s="69" t="s">
        <v>12</v>
      </c>
      <c r="G120" s="70" t="s">
        <v>12</v>
      </c>
      <c r="H120" s="73" t="s">
        <v>12</v>
      </c>
      <c r="J120" s="61" t="e">
        <f>IF(VLOOKUP($A120,'[1]2. Child Protection'!$B$8:$BG$226,'[1]2. Child Protection'!T$1,FALSE)=C120,"",VLOOKUP($A120,'[1]2. Child Protection'!$B$8:$BG$226,'[1]2. Child Protection'!T$1,FALSE)-C120)</f>
        <v>#VALUE!</v>
      </c>
      <c r="K120" s="61" t="str">
        <f>IF(VLOOKUP($A120,'[1]2. Child Protection'!$B$8:$BG$226,'[1]2. Child Protection'!U$1,FALSE)=D120,"",VLOOKUP($A120,'[1]2. Child Protection'!$B$8:$BG$226,'[1]2. Child Protection'!U$1,FALSE))</f>
        <v/>
      </c>
      <c r="L120" s="74" t="e">
        <f>IF(VLOOKUP($A120,'[1]2. Child Protection'!$B$8:$BG$226,'[1]2. Child Protection'!V$1,FALSE)=#REF!,"",VLOOKUP($A120,'[1]2. Child Protection'!$B$8:$BG$226,'[1]2. Child Protection'!V$1,FALSE)-#REF!)</f>
        <v>#REF!</v>
      </c>
      <c r="M120" s="74" t="e">
        <f>IF(VLOOKUP($A120,'[1]2. Child Protection'!$B$8:$BG$226,'[1]2. Child Protection'!W$1,FALSE)=#REF!,"",VLOOKUP($A120,'[1]2. Child Protection'!$B$8:$BG$226,'[1]2. Child Protection'!W$1,FALSE))</f>
        <v>#REF!</v>
      </c>
      <c r="N120" s="74" t="e">
        <f>IF(VLOOKUP($A120,'[1]2. Child Protection'!$B$8:$BG$226,'[1]2. Child Protection'!X$1,FALSE)=E120,"",VLOOKUP($A120,'[1]2. Child Protection'!$B$8:$BG$226,'[1]2. Child Protection'!X$1,FALSE)-E120)</f>
        <v>#VALUE!</v>
      </c>
      <c r="O120" s="74" t="e">
        <f>IF(VLOOKUP($A120,'[1]2. Child Protection'!$B$8:$BG$226,'[1]2. Child Protection'!Y$1,FALSE)=#REF!,"",VLOOKUP($A120,'[1]2. Child Protection'!$B$8:$BG$226,'[1]2. Child Protection'!Y$1,FALSE))</f>
        <v>#REF!</v>
      </c>
      <c r="P120" s="74" t="e">
        <f>IF(VLOOKUP($A120,'[1]2. Child Protection'!$B$8:$BG$226,'[1]2. Child Protection'!Z$1,FALSE)=F120,"",VLOOKUP($A120,'[1]2. Child Protection'!$B$8:$BG$226,'[1]2. Child Protection'!Z$1,FALSE)-F120)</f>
        <v>#VALUE!</v>
      </c>
      <c r="Q120" s="74" t="str">
        <f>IF(VLOOKUP($A120,'[1]2. Child Protection'!$B$8:$BG$226,'[1]2. Child Protection'!AA$1,FALSE)=G120,"",VLOOKUP($A120,'[1]2. Child Protection'!$B$8:$BG$226,'[1]2. Child Protection'!AA$1,FALSE))</f>
        <v>v</v>
      </c>
      <c r="R120" s="61" t="str">
        <f>IF(VLOOKUP($A120,'[1]2. Child Protection'!$B$8:$BG$226,'[1]2. Child Protection'!AB$1,FALSE)=H120,"",VLOOKUP($A120,'[1]2. Child Protection'!$B$8:$BG$226,'[1]2. Child Protection'!AB$1,FALSE))</f>
        <v>UNSD Population and Vital Statistics Report, January 2021, latest update on 4 Jan 2022</v>
      </c>
      <c r="S120" s="61" t="s">
        <v>469</v>
      </c>
      <c r="T120" s="132">
        <v>3.4081265483849212</v>
      </c>
      <c r="U120" s="61">
        <v>2018</v>
      </c>
      <c r="V120" s="61" t="s">
        <v>554</v>
      </c>
      <c r="X120" s="61" t="s">
        <v>645</v>
      </c>
      <c r="Y120" s="61" t="b">
        <f t="shared" si="13"/>
        <v>1</v>
      </c>
      <c r="Z120" s="132">
        <f t="shared" si="14"/>
        <v>3.4081265483849212</v>
      </c>
      <c r="AA120" s="74">
        <f t="shared" si="15"/>
        <v>2018</v>
      </c>
      <c r="AB120" s="74" t="str">
        <f t="shared" si="16"/>
        <v>Y10T17</v>
      </c>
      <c r="AC120" s="74">
        <f t="shared" si="17"/>
        <v>0</v>
      </c>
      <c r="AD120" s="74" t="str">
        <f t="shared" si="18"/>
        <v>Ombudsman's Secretariat</v>
      </c>
      <c r="AE120" s="61" t="b">
        <f t="shared" si="19"/>
        <v>1</v>
      </c>
      <c r="AF120" s="61" t="b">
        <f t="shared" si="20"/>
        <v>1</v>
      </c>
      <c r="AG120" s="61" t="b">
        <f t="shared" si="21"/>
        <v>1</v>
      </c>
      <c r="AH120" s="61" t="b">
        <f t="shared" si="22"/>
        <v>1</v>
      </c>
      <c r="AI120" s="61" t="s">
        <v>471</v>
      </c>
      <c r="AJ120" s="61">
        <v>85.9</v>
      </c>
      <c r="AK120" s="132">
        <f t="shared" si="12"/>
        <v>85.873360385014635</v>
      </c>
      <c r="AL120" s="132">
        <f t="shared" si="23"/>
        <v>-2.6639614985370486E-2</v>
      </c>
    </row>
    <row r="121" spans="1:38" x14ac:dyDescent="0.3">
      <c r="A121" s="74" t="s">
        <v>223</v>
      </c>
      <c r="B121" s="74" t="s">
        <v>450</v>
      </c>
      <c r="C121" s="74">
        <v>34.098753316311686</v>
      </c>
      <c r="D121" s="74" t="s">
        <v>12</v>
      </c>
      <c r="E121" s="69">
        <v>2020</v>
      </c>
      <c r="F121" s="71" t="s">
        <v>564</v>
      </c>
      <c r="G121" s="72"/>
      <c r="H121" s="73" t="s">
        <v>650</v>
      </c>
      <c r="J121" s="61">
        <f>IF(VLOOKUP($A121,'[1]2. Child Protection'!$B$8:$BG$226,'[1]2. Child Protection'!T$1,FALSE)=C121,"",VLOOKUP($A121,'[1]2. Child Protection'!$B$8:$BG$226,'[1]2. Child Protection'!T$1,FALSE)-C121)</f>
        <v>63.901246683688314</v>
      </c>
      <c r="K121" s="61" t="str">
        <f>IF(VLOOKUP($A121,'[1]2. Child Protection'!$B$8:$BG$226,'[1]2. Child Protection'!U$1,FALSE)=D121,"",VLOOKUP($A121,'[1]2. Child Protection'!$B$8:$BG$226,'[1]2. Child Protection'!U$1,FALSE))</f>
        <v/>
      </c>
      <c r="L121" s="74" t="e">
        <f>IF(VLOOKUP($A121,'[1]2. Child Protection'!$B$8:$BG$226,'[1]2. Child Protection'!V$1,FALSE)=#REF!,"",VLOOKUP($A121,'[1]2. Child Protection'!$B$8:$BG$226,'[1]2. Child Protection'!V$1,FALSE)-#REF!)</f>
        <v>#REF!</v>
      </c>
      <c r="M121" s="74" t="e">
        <f>IF(VLOOKUP($A121,'[1]2. Child Protection'!$B$8:$BG$226,'[1]2. Child Protection'!W$1,FALSE)=#REF!,"",VLOOKUP($A121,'[1]2. Child Protection'!$B$8:$BG$226,'[1]2. Child Protection'!W$1,FALSE))</f>
        <v>#REF!</v>
      </c>
      <c r="N121" s="74">
        <f>IF(VLOOKUP($A121,'[1]2. Child Protection'!$B$8:$BG$226,'[1]2. Child Protection'!X$1,FALSE)=E121,"",VLOOKUP($A121,'[1]2. Child Protection'!$B$8:$BG$226,'[1]2. Child Protection'!X$1,FALSE)-E121)</f>
        <v>-1920.8</v>
      </c>
      <c r="O121" s="74" t="e">
        <f>IF(VLOOKUP($A121,'[1]2. Child Protection'!$B$8:$BG$226,'[1]2. Child Protection'!Y$1,FALSE)=#REF!,"",VLOOKUP($A121,'[1]2. Child Protection'!$B$8:$BG$226,'[1]2. Child Protection'!Y$1,FALSE))</f>
        <v>#REF!</v>
      </c>
      <c r="P121" s="74" t="e">
        <f>IF(VLOOKUP($A121,'[1]2. Child Protection'!$B$8:$BG$226,'[1]2. Child Protection'!Z$1,FALSE)=F121,"",VLOOKUP($A121,'[1]2. Child Protection'!$B$8:$BG$226,'[1]2. Child Protection'!Z$1,FALSE)-F121)</f>
        <v>#VALUE!</v>
      </c>
      <c r="Q121" s="74" t="str">
        <f>IF(VLOOKUP($A121,'[1]2. Child Protection'!$B$8:$BG$226,'[1]2. Child Protection'!AA$1,FALSE)=G121,"",VLOOKUP($A121,'[1]2. Child Protection'!$B$8:$BG$226,'[1]2. Child Protection'!AA$1,FALSE))</f>
        <v/>
      </c>
      <c r="R121" s="61" t="str">
        <f>IF(VLOOKUP($A121,'[1]2. Child Protection'!$B$8:$BG$226,'[1]2. Child Protection'!AB$1,FALSE)=H121,"",VLOOKUP($A121,'[1]2. Child Protection'!$B$8:$BG$226,'[1]2. Child Protection'!AB$1,FALSE))</f>
        <v>MICS 2012</v>
      </c>
      <c r="S121" s="61" t="s">
        <v>471</v>
      </c>
      <c r="T121" s="132">
        <v>85.873360385014635</v>
      </c>
      <c r="U121" s="61">
        <v>2018</v>
      </c>
      <c r="V121" s="61" t="s">
        <v>564</v>
      </c>
      <c r="X121" s="61" t="s">
        <v>646</v>
      </c>
      <c r="Y121" s="61" t="b">
        <f t="shared" si="13"/>
        <v>1</v>
      </c>
      <c r="Z121" s="132">
        <f t="shared" si="14"/>
        <v>85.873360385014635</v>
      </c>
      <c r="AA121" s="74">
        <f t="shared" si="15"/>
        <v>2018</v>
      </c>
      <c r="AB121" s="74" t="str">
        <f t="shared" si="16"/>
        <v>Y15T17</v>
      </c>
      <c r="AC121" s="74">
        <f t="shared" si="17"/>
        <v>0</v>
      </c>
      <c r="AD121" s="74" t="str">
        <f t="shared" si="18"/>
        <v>Ministry of Security; Census of Adolescent Deprived of Freedom and with Alternative Penalties In Panama (2017-2018), table 11</v>
      </c>
      <c r="AE121" s="61" t="b">
        <f t="shared" si="19"/>
        <v>1</v>
      </c>
      <c r="AF121" s="61" t="b">
        <f t="shared" si="20"/>
        <v>1</v>
      </c>
      <c r="AG121" s="61" t="b">
        <f t="shared" si="21"/>
        <v>1</v>
      </c>
      <c r="AH121" s="61" t="b">
        <f t="shared" si="22"/>
        <v>1</v>
      </c>
      <c r="AI121" s="61" t="s">
        <v>472</v>
      </c>
      <c r="AJ121" s="61">
        <v>11.9</v>
      </c>
      <c r="AK121" s="132">
        <f t="shared" si="12"/>
        <v>11.86437438165188</v>
      </c>
      <c r="AL121" s="132">
        <f t="shared" si="23"/>
        <v>-3.5625618348120724E-2</v>
      </c>
    </row>
    <row r="122" spans="1:38" x14ac:dyDescent="0.3">
      <c r="A122" s="61" t="s">
        <v>167</v>
      </c>
      <c r="B122" s="61" t="s">
        <v>439</v>
      </c>
      <c r="C122" s="74">
        <v>26.473821391410294</v>
      </c>
      <c r="D122" s="61" t="s">
        <v>12</v>
      </c>
      <c r="E122" s="69">
        <v>2021</v>
      </c>
      <c r="F122" s="71" t="s">
        <v>551</v>
      </c>
      <c r="G122" s="72"/>
      <c r="H122" s="73" t="s">
        <v>586</v>
      </c>
      <c r="J122" s="61">
        <f>IF(VLOOKUP($A122,'[1]2. Child Protection'!$B$8:$BG$226,'[1]2. Child Protection'!T$1,FALSE)=C122,"",VLOOKUP($A122,'[1]2. Child Protection'!$B$8:$BG$226,'[1]2. Child Protection'!T$1,FALSE)-C122)</f>
        <v>47.8261786085897</v>
      </c>
      <c r="K122" s="61" t="str">
        <f>IF(VLOOKUP($A122,'[1]2. Child Protection'!$B$8:$BG$226,'[1]2. Child Protection'!U$1,FALSE)=D122,"",VLOOKUP($A122,'[1]2. Child Protection'!$B$8:$BG$226,'[1]2. Child Protection'!U$1,FALSE))</f>
        <v/>
      </c>
      <c r="L122" s="74" t="e">
        <f>IF(VLOOKUP($A122,'[1]2. Child Protection'!$B$8:$BG$226,'[1]2. Child Protection'!V$1,FALSE)=#REF!,"",VLOOKUP($A122,'[1]2. Child Protection'!$B$8:$BG$226,'[1]2. Child Protection'!V$1,FALSE)-#REF!)</f>
        <v>#REF!</v>
      </c>
      <c r="M122" s="74" t="e">
        <f>IF(VLOOKUP($A122,'[1]2. Child Protection'!$B$8:$BG$226,'[1]2. Child Protection'!W$1,FALSE)=#REF!,"",VLOOKUP($A122,'[1]2. Child Protection'!$B$8:$BG$226,'[1]2. Child Protection'!W$1,FALSE))</f>
        <v>#REF!</v>
      </c>
      <c r="N122" s="74">
        <f>IF(VLOOKUP($A122,'[1]2. Child Protection'!$B$8:$BG$226,'[1]2. Child Protection'!X$1,FALSE)=E122,"",VLOOKUP($A122,'[1]2. Child Protection'!$B$8:$BG$226,'[1]2. Child Protection'!X$1,FALSE)-E122)</f>
        <v>-1942.3</v>
      </c>
      <c r="O122" s="74" t="e">
        <f>IF(VLOOKUP($A122,'[1]2. Child Protection'!$B$8:$BG$226,'[1]2. Child Protection'!Y$1,FALSE)=#REF!,"",VLOOKUP($A122,'[1]2. Child Protection'!$B$8:$BG$226,'[1]2. Child Protection'!Y$1,FALSE))</f>
        <v>#REF!</v>
      </c>
      <c r="P122" s="74" t="e">
        <f>IF(VLOOKUP($A122,'[1]2. Child Protection'!$B$8:$BG$226,'[1]2. Child Protection'!Z$1,FALSE)=F122,"",VLOOKUP($A122,'[1]2. Child Protection'!$B$8:$BG$226,'[1]2. Child Protection'!Z$1,FALSE)-F122)</f>
        <v>#VALUE!</v>
      </c>
      <c r="Q122" s="74" t="str">
        <f>IF(VLOOKUP($A122,'[1]2. Child Protection'!$B$8:$BG$226,'[1]2. Child Protection'!AA$1,FALSE)=G122,"",VLOOKUP($A122,'[1]2. Child Protection'!$B$8:$BG$226,'[1]2. Child Protection'!AA$1,FALSE))</f>
        <v/>
      </c>
      <c r="R122" s="61" t="str">
        <f>IF(VLOOKUP($A122,'[1]2. Child Protection'!$B$8:$BG$226,'[1]2. Child Protection'!AB$1,FALSE)=H122,"",VLOOKUP($A122,'[1]2. Child Protection'!$B$8:$BG$226,'[1]2. Child Protection'!AB$1,FALSE))</f>
        <v>MICS 2018</v>
      </c>
      <c r="S122" s="61" t="s">
        <v>472</v>
      </c>
      <c r="T122" s="132">
        <v>11.86437438165188</v>
      </c>
      <c r="U122" s="61">
        <v>2018</v>
      </c>
      <c r="V122" s="61" t="s">
        <v>554</v>
      </c>
      <c r="X122" s="61" t="s">
        <v>647</v>
      </c>
      <c r="Y122" s="61" t="b">
        <f t="shared" si="13"/>
        <v>1</v>
      </c>
      <c r="Z122" s="132">
        <f t="shared" si="14"/>
        <v>11.86437438165188</v>
      </c>
      <c r="AA122" s="74">
        <f t="shared" si="15"/>
        <v>2018</v>
      </c>
      <c r="AB122" s="74" t="str">
        <f t="shared" si="16"/>
        <v>Y10T17</v>
      </c>
      <c r="AC122" s="74">
        <f t="shared" si="17"/>
        <v>0</v>
      </c>
      <c r="AD122" s="74" t="str">
        <f t="shared" si="18"/>
        <v>Data retrieved from Annual Reports by government officials</v>
      </c>
      <c r="AE122" s="61" t="b">
        <f t="shared" si="19"/>
        <v>1</v>
      </c>
      <c r="AF122" s="61" t="b">
        <f t="shared" si="20"/>
        <v>1</v>
      </c>
      <c r="AG122" s="61" t="b">
        <f t="shared" si="21"/>
        <v>1</v>
      </c>
      <c r="AH122" s="61" t="b">
        <f t="shared" si="22"/>
        <v>1</v>
      </c>
      <c r="AI122" s="61" t="s">
        <v>473</v>
      </c>
      <c r="AJ122" s="61">
        <v>27.7</v>
      </c>
      <c r="AK122" s="132">
        <f t="shared" si="12"/>
        <v>27.68147845458261</v>
      </c>
      <c r="AL122" s="132">
        <f t="shared" si="23"/>
        <v>-1.8521545417389262E-2</v>
      </c>
    </row>
    <row r="123" spans="1:38" x14ac:dyDescent="0.3">
      <c r="A123" s="61" t="s">
        <v>171</v>
      </c>
      <c r="B123" s="61" t="s">
        <v>442</v>
      </c>
      <c r="C123" s="74" t="s">
        <v>12</v>
      </c>
      <c r="D123" s="61" t="s">
        <v>12</v>
      </c>
      <c r="E123" s="69" t="s">
        <v>12</v>
      </c>
      <c r="F123" s="71" t="s">
        <v>12</v>
      </c>
      <c r="G123" s="72" t="s">
        <v>12</v>
      </c>
      <c r="H123" s="73" t="s">
        <v>12</v>
      </c>
      <c r="J123" s="61" t="e">
        <f>IF(VLOOKUP($A123,'[1]2. Child Protection'!$B$8:$BG$226,'[1]2. Child Protection'!T$1,FALSE)=C123,"",VLOOKUP($A123,'[1]2. Child Protection'!$B$8:$BG$226,'[1]2. Child Protection'!T$1,FALSE)-C123)</f>
        <v>#VALUE!</v>
      </c>
      <c r="K123" s="61" t="str">
        <f>IF(VLOOKUP($A123,'[1]2. Child Protection'!$B$8:$BG$226,'[1]2. Child Protection'!U$1,FALSE)=D123,"",VLOOKUP($A123,'[1]2. Child Protection'!$B$8:$BG$226,'[1]2. Child Protection'!U$1,FALSE))</f>
        <v/>
      </c>
      <c r="L123" s="74" t="e">
        <f>IF(VLOOKUP($A123,'[1]2. Child Protection'!$B$8:$BG$226,'[1]2. Child Protection'!V$1,FALSE)=#REF!,"",VLOOKUP($A123,'[1]2. Child Protection'!$B$8:$BG$226,'[1]2. Child Protection'!V$1,FALSE)-#REF!)</f>
        <v>#REF!</v>
      </c>
      <c r="M123" s="74" t="e">
        <f>IF(VLOOKUP($A123,'[1]2. Child Protection'!$B$8:$BG$226,'[1]2. Child Protection'!W$1,FALSE)=#REF!,"",VLOOKUP($A123,'[1]2. Child Protection'!$B$8:$BG$226,'[1]2. Child Protection'!W$1,FALSE))</f>
        <v>#REF!</v>
      </c>
      <c r="N123" s="74" t="e">
        <f>IF(VLOOKUP($A123,'[1]2. Child Protection'!$B$8:$BG$226,'[1]2. Child Protection'!X$1,FALSE)=E123,"",VLOOKUP($A123,'[1]2. Child Protection'!$B$8:$BG$226,'[1]2. Child Protection'!X$1,FALSE)-E123)</f>
        <v>#VALUE!</v>
      </c>
      <c r="O123" s="74" t="e">
        <f>IF(VLOOKUP($A123,'[1]2. Child Protection'!$B$8:$BG$226,'[1]2. Child Protection'!Y$1,FALSE)=#REF!,"",VLOOKUP($A123,'[1]2. Child Protection'!$B$8:$BG$226,'[1]2. Child Protection'!Y$1,FALSE))</f>
        <v>#REF!</v>
      </c>
      <c r="P123" s="74" t="e">
        <f>IF(VLOOKUP($A123,'[1]2. Child Protection'!$B$8:$BG$226,'[1]2. Child Protection'!Z$1,FALSE)=F123,"",VLOOKUP($A123,'[1]2. Child Protection'!$B$8:$BG$226,'[1]2. Child Protection'!Z$1,FALSE)-F123)</f>
        <v>#VALUE!</v>
      </c>
      <c r="Q123" s="74" t="str">
        <f>IF(VLOOKUP($A123,'[1]2. Child Protection'!$B$8:$BG$226,'[1]2. Child Protection'!AA$1,FALSE)=G123,"",VLOOKUP($A123,'[1]2. Child Protection'!$B$8:$BG$226,'[1]2. Child Protection'!AA$1,FALSE))</f>
        <v/>
      </c>
      <c r="R123" s="61" t="str">
        <f>IF(VLOOKUP($A123,'[1]2. Child Protection'!$B$8:$BG$226,'[1]2. Child Protection'!AB$1,FALSE)=H123,"",VLOOKUP($A123,'[1]2. Child Protection'!$B$8:$BG$226,'[1]2. Child Protection'!AB$1,FALSE))</f>
        <v>DHS 2016-17</v>
      </c>
      <c r="S123" s="61" t="s">
        <v>473</v>
      </c>
      <c r="T123" s="132">
        <v>27.68147845458261</v>
      </c>
      <c r="U123" s="61">
        <v>2021</v>
      </c>
      <c r="V123" s="61" t="s">
        <v>549</v>
      </c>
      <c r="X123" s="61" t="s">
        <v>648</v>
      </c>
      <c r="Y123" s="61" t="b">
        <f t="shared" si="13"/>
        <v>1</v>
      </c>
      <c r="Z123" s="132">
        <f t="shared" si="14"/>
        <v>27.68147845458261</v>
      </c>
      <c r="AA123" s="74">
        <f t="shared" si="15"/>
        <v>2021</v>
      </c>
      <c r="AB123" s="74" t="str">
        <f t="shared" si="16"/>
        <v>Y14T17</v>
      </c>
      <c r="AC123" s="74">
        <f t="shared" si="17"/>
        <v>0</v>
      </c>
      <c r="AD123" s="74" t="str">
        <f t="shared" si="18"/>
        <v>Servicio Nacional de Atencion al Adolescente Infractor (SENAAI)</v>
      </c>
      <c r="AE123" s="61" t="b">
        <f t="shared" si="19"/>
        <v>1</v>
      </c>
      <c r="AF123" s="61" t="b">
        <f t="shared" si="20"/>
        <v>1</v>
      </c>
      <c r="AG123" s="61" t="b">
        <f t="shared" si="21"/>
        <v>1</v>
      </c>
      <c r="AH123" s="61" t="b">
        <f t="shared" si="22"/>
        <v>1</v>
      </c>
      <c r="AI123" s="61" t="s">
        <v>474</v>
      </c>
      <c r="AJ123" s="61">
        <v>100.8</v>
      </c>
      <c r="AK123" s="132">
        <f t="shared" si="12"/>
        <v>100.84429026559729</v>
      </c>
      <c r="AL123" s="132">
        <f t="shared" si="23"/>
        <v>4.4290265597297207E-2</v>
      </c>
    </row>
    <row r="124" spans="1:38" x14ac:dyDescent="0.3">
      <c r="A124" s="61" t="s">
        <v>177</v>
      </c>
      <c r="B124" s="61" t="s">
        <v>448</v>
      </c>
      <c r="C124" s="74">
        <v>16.13932819712922</v>
      </c>
      <c r="D124" s="61" t="s">
        <v>12</v>
      </c>
      <c r="E124" s="69">
        <v>2019</v>
      </c>
      <c r="F124" s="71" t="s">
        <v>549</v>
      </c>
      <c r="G124" s="72"/>
      <c r="H124" s="73" t="s">
        <v>634</v>
      </c>
      <c r="J124" s="61">
        <f>IF(VLOOKUP($A124,'[1]2. Child Protection'!$B$8:$BG$226,'[1]2. Child Protection'!T$1,FALSE)=C124,"",VLOOKUP($A124,'[1]2. Child Protection'!$B$8:$BG$226,'[1]2. Child Protection'!T$1,FALSE)-C124)</f>
        <v>73.060671802870786</v>
      </c>
      <c r="K124" s="61" t="str">
        <f>IF(VLOOKUP($A124,'[1]2. Child Protection'!$B$8:$BG$226,'[1]2. Child Protection'!U$1,FALSE)=D124,"",VLOOKUP($A124,'[1]2. Child Protection'!$B$8:$BG$226,'[1]2. Child Protection'!U$1,FALSE))</f>
        <v>y</v>
      </c>
      <c r="L124" s="74" t="e">
        <f>IF(VLOOKUP($A124,'[1]2. Child Protection'!$B$8:$BG$226,'[1]2. Child Protection'!V$1,FALSE)=#REF!,"",VLOOKUP($A124,'[1]2. Child Protection'!$B$8:$BG$226,'[1]2. Child Protection'!V$1,FALSE)-#REF!)</f>
        <v>#REF!</v>
      </c>
      <c r="M124" s="74" t="e">
        <f>IF(VLOOKUP($A124,'[1]2. Child Protection'!$B$8:$BG$226,'[1]2. Child Protection'!W$1,FALSE)=#REF!,"",VLOOKUP($A124,'[1]2. Child Protection'!$B$8:$BG$226,'[1]2. Child Protection'!W$1,FALSE))</f>
        <v>#REF!</v>
      </c>
      <c r="N124" s="74">
        <f>IF(VLOOKUP($A124,'[1]2. Child Protection'!$B$8:$BG$226,'[1]2. Child Protection'!X$1,FALSE)=E124,"",VLOOKUP($A124,'[1]2. Child Protection'!$B$8:$BG$226,'[1]2. Child Protection'!X$1,FALSE)-E124)</f>
        <v>-1922</v>
      </c>
      <c r="O124" s="74" t="e">
        <f>IF(VLOOKUP($A124,'[1]2. Child Protection'!$B$8:$BG$226,'[1]2. Child Protection'!Y$1,FALSE)=#REF!,"",VLOOKUP($A124,'[1]2. Child Protection'!$B$8:$BG$226,'[1]2. Child Protection'!Y$1,FALSE))</f>
        <v>#REF!</v>
      </c>
      <c r="P124" s="74" t="e">
        <f>IF(VLOOKUP($A124,'[1]2. Child Protection'!$B$8:$BG$226,'[1]2. Child Protection'!Z$1,FALSE)=F124,"",VLOOKUP($A124,'[1]2. Child Protection'!$B$8:$BG$226,'[1]2. Child Protection'!Z$1,FALSE)-F124)</f>
        <v>#VALUE!</v>
      </c>
      <c r="Q124" s="74" t="str">
        <f>IF(VLOOKUP($A124,'[1]2. Child Protection'!$B$8:$BG$226,'[1]2. Child Protection'!AA$1,FALSE)=G124,"",VLOOKUP($A124,'[1]2. Child Protection'!$B$8:$BG$226,'[1]2. Child Protection'!AA$1,FALSE))</f>
        <v>y</v>
      </c>
      <c r="R124" s="61" t="str">
        <f>IF(VLOOKUP($A124,'[1]2. Child Protection'!$B$8:$BG$226,'[1]2. Child Protection'!AB$1,FALSE)=H124,"",VLOOKUP($A124,'[1]2. Child Protection'!$B$8:$BG$226,'[1]2. Child Protection'!AB$1,FALSE))</f>
        <v>INEGI. Population and Housing Census 2020</v>
      </c>
      <c r="S124" s="61" t="s">
        <v>474</v>
      </c>
      <c r="T124" s="132">
        <v>100.84429026559729</v>
      </c>
      <c r="U124" s="61">
        <v>2018</v>
      </c>
      <c r="V124" s="61" t="s">
        <v>549</v>
      </c>
      <c r="X124" s="61" t="s">
        <v>586</v>
      </c>
      <c r="Y124" s="61" t="b">
        <f t="shared" si="13"/>
        <v>1</v>
      </c>
      <c r="Z124" s="132">
        <f t="shared" si="14"/>
        <v>100.84429026559729</v>
      </c>
      <c r="AA124" s="74">
        <f t="shared" si="15"/>
        <v>2018</v>
      </c>
      <c r="AB124" s="74" t="str">
        <f t="shared" si="16"/>
        <v>Y14T17</v>
      </c>
      <c r="AC124" s="74">
        <f t="shared" si="17"/>
        <v>0</v>
      </c>
      <c r="AD124" s="74" t="str">
        <f t="shared" si="18"/>
        <v>Ministry of Justice</v>
      </c>
      <c r="AE124" s="61" t="b">
        <f t="shared" si="19"/>
        <v>1</v>
      </c>
      <c r="AF124" s="61" t="b">
        <f t="shared" si="20"/>
        <v>1</v>
      </c>
      <c r="AG124" s="61" t="b">
        <f t="shared" si="21"/>
        <v>1</v>
      </c>
      <c r="AH124" s="61" t="b">
        <f t="shared" si="22"/>
        <v>1</v>
      </c>
      <c r="AI124" s="61" t="s">
        <v>475</v>
      </c>
      <c r="AJ124" s="61">
        <v>1.5</v>
      </c>
      <c r="AK124" s="132">
        <f t="shared" si="12"/>
        <v>1.4552518841114159</v>
      </c>
      <c r="AL124" s="132">
        <f t="shared" si="23"/>
        <v>-4.4748115888584072E-2</v>
      </c>
    </row>
    <row r="125" spans="1:38" x14ac:dyDescent="0.3">
      <c r="A125" s="61" t="s">
        <v>174</v>
      </c>
      <c r="B125" s="61" t="s">
        <v>445</v>
      </c>
      <c r="C125" s="74" t="s">
        <v>12</v>
      </c>
      <c r="D125" s="61" t="s">
        <v>12</v>
      </c>
      <c r="E125" s="69" t="s">
        <v>12</v>
      </c>
      <c r="F125" s="71" t="s">
        <v>12</v>
      </c>
      <c r="G125" s="72" t="s">
        <v>12</v>
      </c>
      <c r="H125" s="73" t="s">
        <v>12</v>
      </c>
      <c r="J125" s="61" t="e">
        <f>IF(VLOOKUP($A125,'[1]2. Child Protection'!$B$8:$BG$226,'[1]2. Child Protection'!T$1,FALSE)=C125,"",VLOOKUP($A125,'[1]2. Child Protection'!$B$8:$BG$226,'[1]2. Child Protection'!T$1,FALSE)-C125)</f>
        <v>#VALUE!</v>
      </c>
      <c r="K125" s="61" t="str">
        <f>IF(VLOOKUP($A125,'[1]2. Child Protection'!$B$8:$BG$226,'[1]2. Child Protection'!U$1,FALSE)=D125,"",VLOOKUP($A125,'[1]2. Child Protection'!$B$8:$BG$226,'[1]2. Child Protection'!U$1,FALSE))</f>
        <v/>
      </c>
      <c r="L125" s="74" t="e">
        <f>IF(VLOOKUP($A125,'[1]2. Child Protection'!$B$8:$BG$226,'[1]2. Child Protection'!V$1,FALSE)=#REF!,"",VLOOKUP($A125,'[1]2. Child Protection'!$B$8:$BG$226,'[1]2. Child Protection'!V$1,FALSE)-#REF!)</f>
        <v>#REF!</v>
      </c>
      <c r="M125" s="74" t="e">
        <f>IF(VLOOKUP($A125,'[1]2. Child Protection'!$B$8:$BG$226,'[1]2. Child Protection'!W$1,FALSE)=#REF!,"",VLOOKUP($A125,'[1]2. Child Protection'!$B$8:$BG$226,'[1]2. Child Protection'!W$1,FALSE))</f>
        <v>#REF!</v>
      </c>
      <c r="N125" s="74" t="e">
        <f>IF(VLOOKUP($A125,'[1]2. Child Protection'!$B$8:$BG$226,'[1]2. Child Protection'!X$1,FALSE)=E125,"",VLOOKUP($A125,'[1]2. Child Protection'!$B$8:$BG$226,'[1]2. Child Protection'!X$1,FALSE)-E125)</f>
        <v>#VALUE!</v>
      </c>
      <c r="O125" s="74" t="e">
        <f>IF(VLOOKUP($A125,'[1]2. Child Protection'!$B$8:$BG$226,'[1]2. Child Protection'!Y$1,FALSE)=#REF!,"",VLOOKUP($A125,'[1]2. Child Protection'!$B$8:$BG$226,'[1]2. Child Protection'!Y$1,FALSE))</f>
        <v>#REF!</v>
      </c>
      <c r="P125" s="74" t="e">
        <f>IF(VLOOKUP($A125,'[1]2. Child Protection'!$B$8:$BG$226,'[1]2. Child Protection'!Z$1,FALSE)=F125,"",VLOOKUP($A125,'[1]2. Child Protection'!$B$8:$BG$226,'[1]2. Child Protection'!Z$1,FALSE)-F125)</f>
        <v>#VALUE!</v>
      </c>
      <c r="Q125" s="74" t="str">
        <f>IF(VLOOKUP($A125,'[1]2. Child Protection'!$B$8:$BG$226,'[1]2. Child Protection'!AA$1,FALSE)=G125,"",VLOOKUP($A125,'[1]2. Child Protection'!$B$8:$BG$226,'[1]2. Child Protection'!AA$1,FALSE))</f>
        <v/>
      </c>
      <c r="R125" s="61" t="str">
        <f>IF(VLOOKUP($A125,'[1]2. Child Protection'!$B$8:$BG$226,'[1]2. Child Protection'!AB$1,FALSE)=H125,"",VLOOKUP($A125,'[1]2. Child Protection'!$B$8:$BG$226,'[1]2. Child Protection'!AB$1,FALSE))</f>
        <v>ICHNS 2017</v>
      </c>
      <c r="S125" s="61" t="s">
        <v>475</v>
      </c>
      <c r="T125" s="132">
        <v>1.4552518841114159</v>
      </c>
      <c r="U125" s="61">
        <v>2018</v>
      </c>
      <c r="V125" s="61" t="s">
        <v>564</v>
      </c>
      <c r="X125" s="61" t="s">
        <v>552</v>
      </c>
      <c r="Y125" s="61" t="b">
        <f t="shared" si="13"/>
        <v>1</v>
      </c>
      <c r="Z125" s="132">
        <f t="shared" si="14"/>
        <v>1.4552518841114159</v>
      </c>
      <c r="AA125" s="74">
        <f t="shared" si="15"/>
        <v>2018</v>
      </c>
      <c r="AB125" s="74" t="str">
        <f t="shared" si="16"/>
        <v>Y15T17</v>
      </c>
      <c r="AC125" s="74">
        <f t="shared" si="17"/>
        <v>0</v>
      </c>
      <c r="AD125" s="74" t="str">
        <f t="shared" si="18"/>
        <v>UNODC</v>
      </c>
      <c r="AE125" s="61" t="b">
        <f t="shared" si="19"/>
        <v>1</v>
      </c>
      <c r="AF125" s="61" t="b">
        <f t="shared" si="20"/>
        <v>1</v>
      </c>
      <c r="AG125" s="61" t="b">
        <f t="shared" si="21"/>
        <v>1</v>
      </c>
      <c r="AH125" s="61" t="b">
        <f t="shared" si="22"/>
        <v>1</v>
      </c>
      <c r="AI125" s="61" t="s">
        <v>476</v>
      </c>
      <c r="AJ125" s="61">
        <v>178.7</v>
      </c>
      <c r="AK125" s="132">
        <f t="shared" si="12"/>
        <v>178.74575080932371</v>
      </c>
      <c r="AL125" s="132">
        <f t="shared" si="23"/>
        <v>4.5750809323720887E-2</v>
      </c>
    </row>
    <row r="126" spans="1:38" x14ac:dyDescent="0.3">
      <c r="A126" s="61" t="s">
        <v>204</v>
      </c>
      <c r="B126" s="61" t="s">
        <v>466</v>
      </c>
      <c r="C126" s="74">
        <v>15.852215082854244</v>
      </c>
      <c r="D126" s="61" t="s">
        <v>12</v>
      </c>
      <c r="E126" s="69">
        <v>2020</v>
      </c>
      <c r="F126" s="71" t="s">
        <v>549</v>
      </c>
      <c r="G126" s="72"/>
      <c r="H126" s="73" t="s">
        <v>644</v>
      </c>
      <c r="J126" s="61">
        <f>IF(VLOOKUP($A126,'[1]2. Child Protection'!$B$8:$BG$226,'[1]2. Child Protection'!T$1,FALSE)=C126,"",VLOOKUP($A126,'[1]2. Child Protection'!$B$8:$BG$226,'[1]2. Child Protection'!T$1,FALSE)-C126)</f>
        <v>83.147784917145756</v>
      </c>
      <c r="K126" s="61" t="str">
        <f>IF(VLOOKUP($A126,'[1]2. Child Protection'!$B$8:$BG$226,'[1]2. Child Protection'!U$1,FALSE)=D126,"",VLOOKUP($A126,'[1]2. Child Protection'!$B$8:$BG$226,'[1]2. Child Protection'!U$1,FALSE))</f>
        <v/>
      </c>
      <c r="L126" s="74" t="e">
        <f>IF(VLOOKUP($A126,'[1]2. Child Protection'!$B$8:$BG$226,'[1]2. Child Protection'!V$1,FALSE)=#REF!,"",VLOOKUP($A126,'[1]2. Child Protection'!$B$8:$BG$226,'[1]2. Child Protection'!V$1,FALSE)-#REF!)</f>
        <v>#REF!</v>
      </c>
      <c r="M126" s="74" t="e">
        <f>IF(VLOOKUP($A126,'[1]2. Child Protection'!$B$8:$BG$226,'[1]2. Child Protection'!W$1,FALSE)=#REF!,"",VLOOKUP($A126,'[1]2. Child Protection'!$B$8:$BG$226,'[1]2. Child Protection'!W$1,FALSE))</f>
        <v>#REF!</v>
      </c>
      <c r="N126" s="74">
        <f>IF(VLOOKUP($A126,'[1]2. Child Protection'!$B$8:$BG$226,'[1]2. Child Protection'!X$1,FALSE)=E126,"",VLOOKUP($A126,'[1]2. Child Protection'!$B$8:$BG$226,'[1]2. Child Protection'!X$1,FALSE)-E126)</f>
        <v>-1920.3</v>
      </c>
      <c r="O126" s="74" t="e">
        <f>IF(VLOOKUP($A126,'[1]2. Child Protection'!$B$8:$BG$226,'[1]2. Child Protection'!Y$1,FALSE)=#REF!,"",VLOOKUP($A126,'[1]2. Child Protection'!$B$8:$BG$226,'[1]2. Child Protection'!Y$1,FALSE))</f>
        <v>#REF!</v>
      </c>
      <c r="P126" s="74" t="e">
        <f>IF(VLOOKUP($A126,'[1]2. Child Protection'!$B$8:$BG$226,'[1]2. Child Protection'!Z$1,FALSE)=F126,"",VLOOKUP($A126,'[1]2. Child Protection'!$B$8:$BG$226,'[1]2. Child Protection'!Z$1,FALSE)-F126)</f>
        <v>#VALUE!</v>
      </c>
      <c r="Q126" s="74" t="str">
        <f>IF(VLOOKUP($A126,'[1]2. Child Protection'!$B$8:$BG$226,'[1]2. Child Protection'!AA$1,FALSE)=G126,"",VLOOKUP($A126,'[1]2. Child Protection'!$B$8:$BG$226,'[1]2. Child Protection'!AA$1,FALSE))</f>
        <v/>
      </c>
      <c r="R126" s="61" t="str">
        <f>IF(VLOOKUP($A126,'[1]2. Child Protection'!$B$8:$BG$226,'[1]2. Child Protection'!AB$1,FALSE)=H126,"",VLOOKUP($A126,'[1]2. Child Protection'!$B$8:$BG$226,'[1]2. Child Protection'!AB$1,FALSE))</f>
        <v>MICS 2018-19</v>
      </c>
      <c r="S126" s="61" t="s">
        <v>476</v>
      </c>
      <c r="T126" s="132">
        <v>178.74575080932371</v>
      </c>
      <c r="U126" s="61">
        <v>2018</v>
      </c>
      <c r="V126" s="61" t="s">
        <v>564</v>
      </c>
      <c r="X126" s="61" t="s">
        <v>552</v>
      </c>
      <c r="Y126" s="61" t="b">
        <f t="shared" si="13"/>
        <v>1</v>
      </c>
      <c r="Z126" s="132">
        <f t="shared" si="14"/>
        <v>178.74575080932371</v>
      </c>
      <c r="AA126" s="74">
        <f t="shared" si="15"/>
        <v>2018</v>
      </c>
      <c r="AB126" s="74" t="str">
        <f t="shared" si="16"/>
        <v>Y15T17</v>
      </c>
      <c r="AC126" s="74">
        <f t="shared" si="17"/>
        <v>0</v>
      </c>
      <c r="AD126" s="74" t="str">
        <f t="shared" si="18"/>
        <v>UNODC</v>
      </c>
      <c r="AE126" s="61" t="b">
        <f t="shared" si="19"/>
        <v>1</v>
      </c>
      <c r="AF126" s="61" t="b">
        <f t="shared" si="20"/>
        <v>1</v>
      </c>
      <c r="AG126" s="61" t="b">
        <f t="shared" si="21"/>
        <v>1</v>
      </c>
      <c r="AH126" s="61" t="b">
        <f t="shared" si="22"/>
        <v>1</v>
      </c>
      <c r="AI126" s="61" t="s">
        <v>477</v>
      </c>
      <c r="AJ126" s="61">
        <v>144.6</v>
      </c>
      <c r="AK126" s="132">
        <f t="shared" si="12"/>
        <v>144.61589357026395</v>
      </c>
      <c r="AL126" s="132">
        <f t="shared" si="23"/>
        <v>1.5893570263955326E-2</v>
      </c>
    </row>
    <row r="127" spans="1:38" x14ac:dyDescent="0.3">
      <c r="A127" s="61" t="s">
        <v>172</v>
      </c>
      <c r="B127" s="61" t="s">
        <v>443</v>
      </c>
      <c r="C127" s="74">
        <v>9.8494013286533235</v>
      </c>
      <c r="D127" s="61" t="s">
        <v>12</v>
      </c>
      <c r="E127" s="69">
        <v>2018</v>
      </c>
      <c r="F127" s="71" t="s">
        <v>551</v>
      </c>
      <c r="G127" s="72"/>
      <c r="H127" s="73" t="s">
        <v>633</v>
      </c>
      <c r="J127" s="61">
        <f>IF(VLOOKUP($A127,'[1]2. Child Protection'!$B$8:$BG$226,'[1]2. Child Protection'!T$1,FALSE)=C127,"",VLOOKUP($A127,'[1]2. Child Protection'!$B$8:$BG$226,'[1]2. Child Protection'!T$1,FALSE)-C127)</f>
        <v>77.550598671346677</v>
      </c>
      <c r="K127" s="61" t="str">
        <f>IF(VLOOKUP($A127,'[1]2. Child Protection'!$B$8:$BG$226,'[1]2. Child Protection'!U$1,FALSE)=D127,"",VLOOKUP($A127,'[1]2. Child Protection'!$B$8:$BG$226,'[1]2. Child Protection'!U$1,FALSE))</f>
        <v>y</v>
      </c>
      <c r="L127" s="74" t="e">
        <f>IF(VLOOKUP($A127,'[1]2. Child Protection'!$B$8:$BG$226,'[1]2. Child Protection'!V$1,FALSE)=#REF!,"",VLOOKUP($A127,'[1]2. Child Protection'!$B$8:$BG$226,'[1]2. Child Protection'!V$1,FALSE)-#REF!)</f>
        <v>#REF!</v>
      </c>
      <c r="M127" s="74" t="e">
        <f>IF(VLOOKUP($A127,'[1]2. Child Protection'!$B$8:$BG$226,'[1]2. Child Protection'!W$1,FALSE)=#REF!,"",VLOOKUP($A127,'[1]2. Child Protection'!$B$8:$BG$226,'[1]2. Child Protection'!W$1,FALSE))</f>
        <v>#REF!</v>
      </c>
      <c r="N127" s="74">
        <f>IF(VLOOKUP($A127,'[1]2. Child Protection'!$B$8:$BG$226,'[1]2. Child Protection'!X$1,FALSE)=E127,"",VLOOKUP($A127,'[1]2. Child Protection'!$B$8:$BG$226,'[1]2. Child Protection'!X$1,FALSE)-E127)</f>
        <v>-1930.2</v>
      </c>
      <c r="O127" s="74" t="e">
        <f>IF(VLOOKUP($A127,'[1]2. Child Protection'!$B$8:$BG$226,'[1]2. Child Protection'!Y$1,FALSE)=#REF!,"",VLOOKUP($A127,'[1]2. Child Protection'!$B$8:$BG$226,'[1]2. Child Protection'!Y$1,FALSE))</f>
        <v>#REF!</v>
      </c>
      <c r="P127" s="74" t="e">
        <f>IF(VLOOKUP($A127,'[1]2. Child Protection'!$B$8:$BG$226,'[1]2. Child Protection'!Z$1,FALSE)=F127,"",VLOOKUP($A127,'[1]2. Child Protection'!$B$8:$BG$226,'[1]2. Child Protection'!Z$1,FALSE)-F127)</f>
        <v>#VALUE!</v>
      </c>
      <c r="Q127" s="74" t="str">
        <f>IF(VLOOKUP($A127,'[1]2. Child Protection'!$B$8:$BG$226,'[1]2. Child Protection'!AA$1,FALSE)=G127,"",VLOOKUP($A127,'[1]2. Child Protection'!$B$8:$BG$226,'[1]2. Child Protection'!AA$1,FALSE))</f>
        <v>y</v>
      </c>
      <c r="R127" s="61" t="str">
        <f>IF(VLOOKUP($A127,'[1]2. Child Protection'!$B$8:$BG$226,'[1]2. Child Protection'!AB$1,FALSE)=H127,"",VLOOKUP($A127,'[1]2. Child Protection'!$B$8:$BG$226,'[1]2. Child Protection'!AB$1,FALSE))</f>
        <v>DHS 2018</v>
      </c>
      <c r="S127" s="61" t="s">
        <v>477</v>
      </c>
      <c r="T127" s="132">
        <v>144.61589357026395</v>
      </c>
      <c r="U127" s="61">
        <v>2019</v>
      </c>
      <c r="V127" s="61" t="s">
        <v>557</v>
      </c>
      <c r="X127" s="61" t="s">
        <v>562</v>
      </c>
      <c r="Y127" s="61" t="b">
        <f t="shared" si="13"/>
        <v>1</v>
      </c>
      <c r="Z127" s="132">
        <f t="shared" si="14"/>
        <v>144.61589357026395</v>
      </c>
      <c r="AA127" s="74">
        <f t="shared" si="15"/>
        <v>2019</v>
      </c>
      <c r="AB127" s="74" t="str">
        <f t="shared" si="16"/>
        <v>Y16T17</v>
      </c>
      <c r="AC127" s="74">
        <f t="shared" si="17"/>
        <v>0</v>
      </c>
      <c r="AD127" s="74" t="str">
        <f t="shared" si="18"/>
        <v>Eurostat</v>
      </c>
      <c r="AE127" s="61" t="b">
        <f t="shared" si="19"/>
        <v>1</v>
      </c>
      <c r="AF127" s="61" t="b">
        <f t="shared" si="20"/>
        <v>1</v>
      </c>
      <c r="AG127" s="61" t="b">
        <f t="shared" si="21"/>
        <v>1</v>
      </c>
      <c r="AH127" s="61" t="b">
        <f t="shared" si="22"/>
        <v>1</v>
      </c>
      <c r="AI127" s="61" t="s">
        <v>428</v>
      </c>
      <c r="AJ127" s="61">
        <v>392.8</v>
      </c>
      <c r="AK127" s="132">
        <f t="shared" si="12"/>
        <v>392.81679577286081</v>
      </c>
      <c r="AL127" s="132">
        <f t="shared" si="23"/>
        <v>1.6795772860803027E-2</v>
      </c>
    </row>
    <row r="128" spans="1:38" x14ac:dyDescent="0.3">
      <c r="A128" s="61" t="s">
        <v>173</v>
      </c>
      <c r="B128" s="61" t="s">
        <v>444</v>
      </c>
      <c r="C128" s="96">
        <v>117.74913237481408</v>
      </c>
      <c r="D128" s="61" t="s">
        <v>12</v>
      </c>
      <c r="E128" s="69">
        <v>2019</v>
      </c>
      <c r="F128" s="69" t="s">
        <v>549</v>
      </c>
      <c r="G128" s="70"/>
      <c r="H128" s="73" t="s">
        <v>562</v>
      </c>
      <c r="J128" s="61" t="e">
        <f>IF(VLOOKUP($A128,'[1]2. Child Protection'!$B$8:$BG$226,'[1]2. Child Protection'!T$1,FALSE)=C128,"",VLOOKUP($A128,'[1]2. Child Protection'!$B$8:$BG$226,'[1]2. Child Protection'!T$1,FALSE)-C128)</f>
        <v>#VALUE!</v>
      </c>
      <c r="K128" s="61" t="str">
        <f>IF(VLOOKUP($A128,'[1]2. Child Protection'!$B$8:$BG$226,'[1]2. Child Protection'!U$1,FALSE)=D128,"",VLOOKUP($A128,'[1]2. Child Protection'!$B$8:$BG$226,'[1]2. Child Protection'!U$1,FALSE))</f>
        <v/>
      </c>
      <c r="L128" s="74" t="e">
        <f>IF(VLOOKUP($A128,'[1]2. Child Protection'!$B$8:$BG$226,'[1]2. Child Protection'!V$1,FALSE)=#REF!,"",VLOOKUP($A128,'[1]2. Child Protection'!$B$8:$BG$226,'[1]2. Child Protection'!V$1,FALSE)-#REF!)</f>
        <v>#REF!</v>
      </c>
      <c r="M128" s="74" t="e">
        <f>IF(VLOOKUP($A128,'[1]2. Child Protection'!$B$8:$BG$226,'[1]2. Child Protection'!W$1,FALSE)=#REF!,"",VLOOKUP($A128,'[1]2. Child Protection'!$B$8:$BG$226,'[1]2. Child Protection'!W$1,FALSE))</f>
        <v>#REF!</v>
      </c>
      <c r="N128" s="74">
        <f>IF(VLOOKUP($A128,'[1]2. Child Protection'!$B$8:$BG$226,'[1]2. Child Protection'!X$1,FALSE)=E128,"",VLOOKUP($A128,'[1]2. Child Protection'!$B$8:$BG$226,'[1]2. Child Protection'!X$1,FALSE)-E128)</f>
        <v>-1919</v>
      </c>
      <c r="O128" s="74" t="e">
        <f>IF(VLOOKUP($A128,'[1]2. Child Protection'!$B$8:$BG$226,'[1]2. Child Protection'!Y$1,FALSE)=#REF!,"",VLOOKUP($A128,'[1]2. Child Protection'!$B$8:$BG$226,'[1]2. Child Protection'!Y$1,FALSE))</f>
        <v>#REF!</v>
      </c>
      <c r="P128" s="74" t="e">
        <f>IF(VLOOKUP($A128,'[1]2. Child Protection'!$B$8:$BG$226,'[1]2. Child Protection'!Z$1,FALSE)=F128,"",VLOOKUP($A128,'[1]2. Child Protection'!$B$8:$BG$226,'[1]2. Child Protection'!Z$1,FALSE)-F128)</f>
        <v>#VALUE!</v>
      </c>
      <c r="Q128" s="74" t="str">
        <f>IF(VLOOKUP($A128,'[1]2. Child Protection'!$B$8:$BG$226,'[1]2. Child Protection'!AA$1,FALSE)=G128,"",VLOOKUP($A128,'[1]2. Child Protection'!$B$8:$BG$226,'[1]2. Child Protection'!AA$1,FALSE))</f>
        <v>v</v>
      </c>
      <c r="R128" s="61" t="str">
        <f>IF(VLOOKUP($A128,'[1]2. Child Protection'!$B$8:$BG$226,'[1]2. Child Protection'!AB$1,FALSE)=H128,"",VLOOKUP($A128,'[1]2. Child Protection'!$B$8:$BG$226,'[1]2. Child Protection'!AB$1,FALSE))</f>
        <v>UNSD Population and Vital Statistics Report, January 2021, latest update on 4 Jan 2022</v>
      </c>
      <c r="S128" s="61" t="s">
        <v>428</v>
      </c>
      <c r="T128" s="132">
        <v>392.81679577286081</v>
      </c>
      <c r="U128" s="61">
        <v>2017</v>
      </c>
      <c r="V128" s="61" t="s">
        <v>549</v>
      </c>
      <c r="X128" s="61" t="s">
        <v>649</v>
      </c>
      <c r="Y128" s="61" t="b">
        <f t="shared" si="13"/>
        <v>1</v>
      </c>
      <c r="Z128" s="132">
        <f t="shared" si="14"/>
        <v>392.81679577286081</v>
      </c>
      <c r="AA128" s="74">
        <f t="shared" si="15"/>
        <v>2017</v>
      </c>
      <c r="AB128" s="74" t="str">
        <f t="shared" si="16"/>
        <v>Y14T17</v>
      </c>
      <c r="AC128" s="74">
        <f t="shared" si="17"/>
        <v>0</v>
      </c>
      <c r="AD128" s="74" t="str">
        <f t="shared" si="18"/>
        <v>Statistics Korea  2018  accessed on 7 Nov 201</v>
      </c>
      <c r="AE128" s="61" t="b">
        <f t="shared" si="19"/>
        <v>1</v>
      </c>
      <c r="AF128" s="61" t="b">
        <f t="shared" si="20"/>
        <v>1</v>
      </c>
      <c r="AG128" s="61" t="b">
        <f t="shared" si="21"/>
        <v>1</v>
      </c>
      <c r="AH128" s="61" t="b">
        <f t="shared" si="22"/>
        <v>1</v>
      </c>
      <c r="AI128" s="61" t="s">
        <v>450</v>
      </c>
      <c r="AJ128" s="61">
        <v>34.1</v>
      </c>
      <c r="AK128" s="132">
        <f t="shared" si="12"/>
        <v>34.098753316311686</v>
      </c>
      <c r="AL128" s="132">
        <f t="shared" si="23"/>
        <v>-1.2466836883149313E-3</v>
      </c>
    </row>
    <row r="129" spans="1:38" x14ac:dyDescent="0.3">
      <c r="A129" s="61" t="s">
        <v>189</v>
      </c>
      <c r="B129" s="61" t="s">
        <v>456</v>
      </c>
      <c r="C129" s="74">
        <v>18.959659786554145</v>
      </c>
      <c r="D129" s="61" t="s">
        <v>28</v>
      </c>
      <c r="E129" s="69">
        <v>2020</v>
      </c>
      <c r="F129" s="71" t="s">
        <v>638</v>
      </c>
      <c r="G129" s="72" t="s">
        <v>639</v>
      </c>
      <c r="H129" s="73" t="s">
        <v>566</v>
      </c>
      <c r="J129" s="61">
        <f>IF(VLOOKUP($A129,'[1]2. Child Protection'!$B$8:$BG$226,'[1]2. Child Protection'!T$1,FALSE)=C129,"",VLOOKUP($A129,'[1]2. Child Protection'!$B$8:$BG$226,'[1]2. Child Protection'!T$1,FALSE)-C129)</f>
        <v>58.540340213445859</v>
      </c>
      <c r="K129" s="61">
        <f>IF(VLOOKUP($A129,'[1]2. Child Protection'!$B$8:$BG$226,'[1]2. Child Protection'!U$1,FALSE)=D129,"",VLOOKUP($A129,'[1]2. Child Protection'!$B$8:$BG$226,'[1]2. Child Protection'!U$1,FALSE))</f>
        <v>0</v>
      </c>
      <c r="L129" s="74" t="e">
        <f>IF(VLOOKUP($A129,'[1]2. Child Protection'!$B$8:$BG$226,'[1]2. Child Protection'!V$1,FALSE)=#REF!,"",VLOOKUP($A129,'[1]2. Child Protection'!$B$8:$BG$226,'[1]2. Child Protection'!V$1,FALSE)-#REF!)</f>
        <v>#REF!</v>
      </c>
      <c r="M129" s="74" t="e">
        <f>IF(VLOOKUP($A129,'[1]2. Child Protection'!$B$8:$BG$226,'[1]2. Child Protection'!W$1,FALSE)=#REF!,"",VLOOKUP($A129,'[1]2. Child Protection'!$B$8:$BG$226,'[1]2. Child Protection'!W$1,FALSE))</f>
        <v>#REF!</v>
      </c>
      <c r="N129" s="74">
        <f>IF(VLOOKUP($A129,'[1]2. Child Protection'!$B$8:$BG$226,'[1]2. Child Protection'!X$1,FALSE)=E129,"",VLOOKUP($A129,'[1]2. Child Protection'!$B$8:$BG$226,'[1]2. Child Protection'!X$1,FALSE)-E129)</f>
        <v>-1938.1</v>
      </c>
      <c r="O129" s="74" t="e">
        <f>IF(VLOOKUP($A129,'[1]2. Child Protection'!$B$8:$BG$226,'[1]2. Child Protection'!Y$1,FALSE)=#REF!,"",VLOOKUP($A129,'[1]2. Child Protection'!$B$8:$BG$226,'[1]2. Child Protection'!Y$1,FALSE))</f>
        <v>#REF!</v>
      </c>
      <c r="P129" s="74" t="e">
        <f>IF(VLOOKUP($A129,'[1]2. Child Protection'!$B$8:$BG$226,'[1]2. Child Protection'!Z$1,FALSE)=F129,"",VLOOKUP($A129,'[1]2. Child Protection'!$B$8:$BG$226,'[1]2. Child Protection'!Z$1,FALSE)-F129)</f>
        <v>#VALUE!</v>
      </c>
      <c r="Q129" s="74">
        <f>IF(VLOOKUP($A129,'[1]2. Child Protection'!$B$8:$BG$226,'[1]2. Child Protection'!AA$1,FALSE)=G129,"",VLOOKUP($A129,'[1]2. Child Protection'!$B$8:$BG$226,'[1]2. Child Protection'!AA$1,FALSE))</f>
        <v>0</v>
      </c>
      <c r="R129" s="61" t="str">
        <f>IF(VLOOKUP($A129,'[1]2. Child Protection'!$B$8:$BG$226,'[1]2. Child Protection'!AB$1,FALSE)=H129,"",VLOOKUP($A129,'[1]2. Child Protection'!$B$8:$BG$226,'[1]2. Child Protection'!AB$1,FALSE))</f>
        <v>DHS 2015-16</v>
      </c>
      <c r="S129" s="61" t="s">
        <v>450</v>
      </c>
      <c r="T129" s="132">
        <v>34.098753316311686</v>
      </c>
      <c r="U129" s="61">
        <v>2020</v>
      </c>
      <c r="V129" s="61" t="s">
        <v>564</v>
      </c>
      <c r="X129" s="61" t="s">
        <v>650</v>
      </c>
      <c r="Y129" s="61" t="b">
        <f t="shared" si="13"/>
        <v>1</v>
      </c>
      <c r="Z129" s="132">
        <f t="shared" si="14"/>
        <v>34.098753316311686</v>
      </c>
      <c r="AA129" s="74">
        <f t="shared" si="15"/>
        <v>2020</v>
      </c>
      <c r="AB129" s="74" t="str">
        <f t="shared" si="16"/>
        <v>Y15T17</v>
      </c>
      <c r="AC129" s="74">
        <f t="shared" si="17"/>
        <v>0</v>
      </c>
      <c r="AD129" s="74" t="str">
        <f t="shared" si="18"/>
        <v xml:space="preserve">National Penitentiary agency </v>
      </c>
      <c r="AE129" s="61" t="b">
        <f t="shared" si="19"/>
        <v>1</v>
      </c>
      <c r="AF129" s="61" t="b">
        <f t="shared" si="20"/>
        <v>1</v>
      </c>
      <c r="AG129" s="61" t="b">
        <f t="shared" si="21"/>
        <v>1</v>
      </c>
      <c r="AH129" s="61" t="b">
        <f t="shared" si="22"/>
        <v>1</v>
      </c>
      <c r="AI129" s="61" t="s">
        <v>479</v>
      </c>
      <c r="AJ129" s="61">
        <v>30.6</v>
      </c>
      <c r="AK129" s="132">
        <f t="shared" si="12"/>
        <v>30.568500449320126</v>
      </c>
      <c r="AL129" s="132">
        <f t="shared" si="23"/>
        <v>-3.1499550679875199E-2</v>
      </c>
    </row>
    <row r="130" spans="1:38" x14ac:dyDescent="0.3">
      <c r="A130" s="61" t="s">
        <v>181</v>
      </c>
      <c r="B130" s="61" t="s">
        <v>452</v>
      </c>
      <c r="C130" s="74">
        <v>32.027671908528966</v>
      </c>
      <c r="D130" s="61" t="s">
        <v>12</v>
      </c>
      <c r="E130" s="69">
        <v>2019</v>
      </c>
      <c r="F130" s="71" t="s">
        <v>549</v>
      </c>
      <c r="G130" s="72"/>
      <c r="H130" s="73" t="s">
        <v>562</v>
      </c>
      <c r="J130" s="61">
        <f>IF(VLOOKUP($A130,'[1]2. Child Protection'!$B$8:$BG$226,'[1]2. Child Protection'!T$1,FALSE)=C130,"",VLOOKUP($A130,'[1]2. Child Protection'!$B$8:$BG$226,'[1]2. Child Protection'!T$1,FALSE)-C130)</f>
        <v>65.67232809147103</v>
      </c>
      <c r="K130" s="61" t="str">
        <f>IF(VLOOKUP($A130,'[1]2. Child Protection'!$B$8:$BG$226,'[1]2. Child Protection'!U$1,FALSE)=D130,"",VLOOKUP($A130,'[1]2. Child Protection'!$B$8:$BG$226,'[1]2. Child Protection'!U$1,FALSE))</f>
        <v/>
      </c>
      <c r="L130" s="74" t="e">
        <f>IF(VLOOKUP($A130,'[1]2. Child Protection'!$B$8:$BG$226,'[1]2. Child Protection'!V$1,FALSE)=#REF!,"",VLOOKUP($A130,'[1]2. Child Protection'!$B$8:$BG$226,'[1]2. Child Protection'!V$1,FALSE)-#REF!)</f>
        <v>#REF!</v>
      </c>
      <c r="M130" s="74" t="e">
        <f>IF(VLOOKUP($A130,'[1]2. Child Protection'!$B$8:$BG$226,'[1]2. Child Protection'!W$1,FALSE)=#REF!,"",VLOOKUP($A130,'[1]2. Child Protection'!$B$8:$BG$226,'[1]2. Child Protection'!W$1,FALSE))</f>
        <v>#REF!</v>
      </c>
      <c r="N130" s="74">
        <f>IF(VLOOKUP($A130,'[1]2. Child Protection'!$B$8:$BG$226,'[1]2. Child Protection'!X$1,FALSE)=E130,"",VLOOKUP($A130,'[1]2. Child Protection'!$B$8:$BG$226,'[1]2. Child Protection'!X$1,FALSE)-E130)</f>
        <v>-1919.4</v>
      </c>
      <c r="O130" s="74" t="e">
        <f>IF(VLOOKUP($A130,'[1]2. Child Protection'!$B$8:$BG$226,'[1]2. Child Protection'!Y$1,FALSE)=#REF!,"",VLOOKUP($A130,'[1]2. Child Protection'!$B$8:$BG$226,'[1]2. Child Protection'!Y$1,FALSE))</f>
        <v>#REF!</v>
      </c>
      <c r="P130" s="74" t="e">
        <f>IF(VLOOKUP($A130,'[1]2. Child Protection'!$B$8:$BG$226,'[1]2. Child Protection'!Z$1,FALSE)=F130,"",VLOOKUP($A130,'[1]2. Child Protection'!$B$8:$BG$226,'[1]2. Child Protection'!Z$1,FALSE)-F130)</f>
        <v>#VALUE!</v>
      </c>
      <c r="Q130" s="74" t="str">
        <f>IF(VLOOKUP($A130,'[1]2. Child Protection'!$B$8:$BG$226,'[1]2. Child Protection'!AA$1,FALSE)=G130,"",VLOOKUP($A130,'[1]2. Child Protection'!$B$8:$BG$226,'[1]2. Child Protection'!AA$1,FALSE))</f>
        <v/>
      </c>
      <c r="R130" s="61" t="str">
        <f>IF(VLOOKUP($A130,'[1]2. Child Protection'!$B$8:$BG$226,'[1]2. Child Protection'!AB$1,FALSE)=H130,"",VLOOKUP($A130,'[1]2. Child Protection'!$B$8:$BG$226,'[1]2. Child Protection'!AB$1,FALSE))</f>
        <v>MICS 2013</v>
      </c>
      <c r="S130" s="61" t="s">
        <v>479</v>
      </c>
      <c r="T130" s="132">
        <v>30.568500449320126</v>
      </c>
      <c r="U130" s="61">
        <v>2020</v>
      </c>
      <c r="V130" s="61" t="s">
        <v>549</v>
      </c>
      <c r="X130" s="61" t="s">
        <v>651</v>
      </c>
      <c r="Y130" s="61" t="b">
        <f t="shared" si="13"/>
        <v>1</v>
      </c>
      <c r="Z130" s="132">
        <f t="shared" si="14"/>
        <v>30.568500449320126</v>
      </c>
      <c r="AA130" s="74">
        <f t="shared" si="15"/>
        <v>2020</v>
      </c>
      <c r="AB130" s="74" t="str">
        <f t="shared" si="16"/>
        <v>Y14T17</v>
      </c>
      <c r="AC130" s="74">
        <f t="shared" si="17"/>
        <v>0</v>
      </c>
      <c r="AD130" s="74" t="str">
        <f t="shared" si="18"/>
        <v>National Administration of Penitentiaries within the Ministry of Justice</v>
      </c>
      <c r="AE130" s="61" t="b">
        <f t="shared" si="19"/>
        <v>1</v>
      </c>
      <c r="AF130" s="61" t="b">
        <f t="shared" si="20"/>
        <v>1</v>
      </c>
      <c r="AG130" s="61" t="b">
        <f t="shared" si="21"/>
        <v>1</v>
      </c>
      <c r="AH130" s="61" t="b">
        <f t="shared" si="22"/>
        <v>1</v>
      </c>
      <c r="AI130" s="61" t="s">
        <v>480</v>
      </c>
      <c r="AJ130" s="61">
        <v>84.9</v>
      </c>
      <c r="AK130" s="132">
        <f t="shared" si="12"/>
        <v>84.919756205054341</v>
      </c>
      <c r="AL130" s="132">
        <f t="shared" si="23"/>
        <v>1.9756205054335396E-2</v>
      </c>
    </row>
    <row r="131" spans="1:38" x14ac:dyDescent="0.3">
      <c r="A131" s="61" t="s">
        <v>180</v>
      </c>
      <c r="B131" s="61" t="s">
        <v>451</v>
      </c>
      <c r="C131" s="74">
        <v>114.28167487452579</v>
      </c>
      <c r="D131" s="61" t="s">
        <v>12</v>
      </c>
      <c r="E131" s="69">
        <v>2018</v>
      </c>
      <c r="F131" s="71" t="s">
        <v>557</v>
      </c>
      <c r="G131" s="72"/>
      <c r="H131" s="73" t="s">
        <v>635</v>
      </c>
      <c r="J131" s="61">
        <f>IF(VLOOKUP($A131,'[1]2. Child Protection'!$B$8:$BG$226,'[1]2. Child Protection'!T$1,FALSE)=C131,"",VLOOKUP($A131,'[1]2. Child Protection'!$B$8:$BG$226,'[1]2. Child Protection'!T$1,FALSE)-C131)</f>
        <v>-16.081674874525788</v>
      </c>
      <c r="K131" s="61" t="str">
        <f>IF(VLOOKUP($A131,'[1]2. Child Protection'!$B$8:$BG$226,'[1]2. Child Protection'!U$1,FALSE)=D131,"",VLOOKUP($A131,'[1]2. Child Protection'!$B$8:$BG$226,'[1]2. Child Protection'!U$1,FALSE))</f>
        <v/>
      </c>
      <c r="L131" s="74" t="e">
        <f>IF(VLOOKUP($A131,'[1]2. Child Protection'!$B$8:$BG$226,'[1]2. Child Protection'!V$1,FALSE)=#REF!,"",VLOOKUP($A131,'[1]2. Child Protection'!$B$8:$BG$226,'[1]2. Child Protection'!V$1,FALSE)-#REF!)</f>
        <v>#REF!</v>
      </c>
      <c r="M131" s="74" t="e">
        <f>IF(VLOOKUP($A131,'[1]2. Child Protection'!$B$8:$BG$226,'[1]2. Child Protection'!W$1,FALSE)=#REF!,"",VLOOKUP($A131,'[1]2. Child Protection'!$B$8:$BG$226,'[1]2. Child Protection'!W$1,FALSE))</f>
        <v>#REF!</v>
      </c>
      <c r="N131" s="74">
        <f>IF(VLOOKUP($A131,'[1]2. Child Protection'!$B$8:$BG$226,'[1]2. Child Protection'!X$1,FALSE)=E131,"",VLOOKUP($A131,'[1]2. Child Protection'!$B$8:$BG$226,'[1]2. Child Protection'!X$1,FALSE)-E131)</f>
        <v>-1918.4</v>
      </c>
      <c r="O131" s="74" t="e">
        <f>IF(VLOOKUP($A131,'[1]2. Child Protection'!$B$8:$BG$226,'[1]2. Child Protection'!Y$1,FALSE)=#REF!,"",VLOOKUP($A131,'[1]2. Child Protection'!$B$8:$BG$226,'[1]2. Child Protection'!Y$1,FALSE))</f>
        <v>#REF!</v>
      </c>
      <c r="P131" s="74" t="e">
        <f>IF(VLOOKUP($A131,'[1]2. Child Protection'!$B$8:$BG$226,'[1]2. Child Protection'!Z$1,FALSE)=F131,"",VLOOKUP($A131,'[1]2. Child Protection'!$B$8:$BG$226,'[1]2. Child Protection'!Z$1,FALSE)-F131)</f>
        <v>#VALUE!</v>
      </c>
      <c r="Q131" s="74" t="str">
        <f>IF(VLOOKUP($A131,'[1]2. Child Protection'!$B$8:$BG$226,'[1]2. Child Protection'!AA$1,FALSE)=G131,"",VLOOKUP($A131,'[1]2. Child Protection'!$B$8:$BG$226,'[1]2. Child Protection'!AA$1,FALSE))</f>
        <v/>
      </c>
      <c r="R131" s="61" t="str">
        <f>IF(VLOOKUP($A131,'[1]2. Child Protection'!$B$8:$BG$226,'[1]2. Child Protection'!AB$1,FALSE)=H131,"",VLOOKUP($A131,'[1]2. Child Protection'!$B$8:$BG$226,'[1]2. Child Protection'!AB$1,FALSE))</f>
        <v>MICS 2018</v>
      </c>
      <c r="S131" s="61" t="s">
        <v>480</v>
      </c>
      <c r="T131" s="132">
        <v>84.919756205054341</v>
      </c>
      <c r="U131" s="61">
        <v>2018</v>
      </c>
      <c r="V131" s="61" t="s">
        <v>557</v>
      </c>
      <c r="X131" s="61" t="s">
        <v>552</v>
      </c>
      <c r="Y131" s="61" t="b">
        <f t="shared" si="13"/>
        <v>1</v>
      </c>
      <c r="Z131" s="132">
        <f t="shared" si="14"/>
        <v>84.919756205054341</v>
      </c>
      <c r="AA131" s="74">
        <f t="shared" si="15"/>
        <v>2018</v>
      </c>
      <c r="AB131" s="74" t="str">
        <f t="shared" si="16"/>
        <v>Y16T17</v>
      </c>
      <c r="AC131" s="74">
        <f t="shared" si="17"/>
        <v>0</v>
      </c>
      <c r="AD131" s="74" t="str">
        <f t="shared" si="18"/>
        <v>UNODC</v>
      </c>
      <c r="AE131" s="61" t="b">
        <f t="shared" si="19"/>
        <v>1</v>
      </c>
      <c r="AF131" s="61" t="b">
        <f t="shared" si="20"/>
        <v>1</v>
      </c>
      <c r="AG131" s="61" t="b">
        <f t="shared" si="21"/>
        <v>1</v>
      </c>
      <c r="AH131" s="61" t="b">
        <f t="shared" si="22"/>
        <v>1</v>
      </c>
      <c r="AI131" s="61" t="s">
        <v>481</v>
      </c>
      <c r="AJ131" s="61">
        <v>36</v>
      </c>
      <c r="AK131" s="132">
        <f t="shared" si="12"/>
        <v>36.047511741122833</v>
      </c>
      <c r="AL131" s="132">
        <f t="shared" si="23"/>
        <v>4.7511741122832518E-2</v>
      </c>
    </row>
    <row r="132" spans="1:38" x14ac:dyDescent="0.3">
      <c r="A132" s="61" t="s">
        <v>187</v>
      </c>
      <c r="B132" s="61" t="s">
        <v>455</v>
      </c>
      <c r="C132" s="74">
        <v>507.71008994249507</v>
      </c>
      <c r="D132" s="61" t="s">
        <v>12</v>
      </c>
      <c r="E132" s="69">
        <v>2009</v>
      </c>
      <c r="F132" s="71" t="s">
        <v>557</v>
      </c>
      <c r="G132" s="72"/>
      <c r="H132" s="73" t="s">
        <v>552</v>
      </c>
      <c r="J132" s="61">
        <f>IF(VLOOKUP($A132,'[1]2. Child Protection'!$B$8:$BG$226,'[1]2. Child Protection'!T$1,FALSE)=C132,"",VLOOKUP($A132,'[1]2. Child Protection'!$B$8:$BG$226,'[1]2. Child Protection'!T$1,FALSE)-C132)</f>
        <v>-461.41008994249506</v>
      </c>
      <c r="K132" s="61" t="str">
        <f>IF(VLOOKUP($A132,'[1]2. Child Protection'!$B$8:$BG$226,'[1]2. Child Protection'!U$1,FALSE)=D132,"",VLOOKUP($A132,'[1]2. Child Protection'!$B$8:$BG$226,'[1]2. Child Protection'!U$1,FALSE))</f>
        <v/>
      </c>
      <c r="L132" s="74" t="e">
        <f>IF(VLOOKUP($A132,'[1]2. Child Protection'!$B$8:$BG$226,'[1]2. Child Protection'!V$1,FALSE)=#REF!,"",VLOOKUP($A132,'[1]2. Child Protection'!$B$8:$BG$226,'[1]2. Child Protection'!V$1,FALSE)-#REF!)</f>
        <v>#REF!</v>
      </c>
      <c r="M132" s="74" t="e">
        <f>IF(VLOOKUP($A132,'[1]2. Child Protection'!$B$8:$BG$226,'[1]2. Child Protection'!W$1,FALSE)=#REF!,"",VLOOKUP($A132,'[1]2. Child Protection'!$B$8:$BG$226,'[1]2. Child Protection'!W$1,FALSE))</f>
        <v>#REF!</v>
      </c>
      <c r="N132" s="74">
        <f>IF(VLOOKUP($A132,'[1]2. Child Protection'!$B$8:$BG$226,'[1]2. Child Protection'!X$1,FALSE)=E132,"",VLOOKUP($A132,'[1]2. Child Protection'!$B$8:$BG$226,'[1]2. Child Protection'!X$1,FALSE)-E132)</f>
        <v>-1955.1</v>
      </c>
      <c r="O132" s="74" t="e">
        <f>IF(VLOOKUP($A132,'[1]2. Child Protection'!$B$8:$BG$226,'[1]2. Child Protection'!Y$1,FALSE)=#REF!,"",VLOOKUP($A132,'[1]2. Child Protection'!$B$8:$BG$226,'[1]2. Child Protection'!Y$1,FALSE))</f>
        <v>#REF!</v>
      </c>
      <c r="P132" s="74" t="e">
        <f>IF(VLOOKUP($A132,'[1]2. Child Protection'!$B$8:$BG$226,'[1]2. Child Protection'!Z$1,FALSE)=F132,"",VLOOKUP($A132,'[1]2. Child Protection'!$B$8:$BG$226,'[1]2. Child Protection'!Z$1,FALSE)-F132)</f>
        <v>#VALUE!</v>
      </c>
      <c r="Q132" s="74" t="str">
        <f>IF(VLOOKUP($A132,'[1]2. Child Protection'!$B$8:$BG$226,'[1]2. Child Protection'!AA$1,FALSE)=G132,"",VLOOKUP($A132,'[1]2. Child Protection'!$B$8:$BG$226,'[1]2. Child Protection'!AA$1,FALSE))</f>
        <v/>
      </c>
      <c r="R132" s="61" t="str">
        <f>IF(VLOOKUP($A132,'[1]2. Child Protection'!$B$8:$BG$226,'[1]2. Child Protection'!AB$1,FALSE)=H132,"",VLOOKUP($A132,'[1]2. Child Protection'!$B$8:$BG$226,'[1]2. Child Protection'!AB$1,FALSE))</f>
        <v>AIS 2015</v>
      </c>
      <c r="S132" s="61" t="s">
        <v>481</v>
      </c>
      <c r="T132" s="132">
        <v>36.047511741122833</v>
      </c>
      <c r="U132" s="61">
        <v>2018</v>
      </c>
      <c r="V132" s="61" t="s">
        <v>549</v>
      </c>
      <c r="X132" s="61" t="s">
        <v>652</v>
      </c>
      <c r="Y132" s="61" t="b">
        <f t="shared" si="13"/>
        <v>1</v>
      </c>
      <c r="Z132" s="132">
        <f t="shared" si="14"/>
        <v>36.047511741122833</v>
      </c>
      <c r="AA132" s="74">
        <f t="shared" si="15"/>
        <v>2018</v>
      </c>
      <c r="AB132" s="74" t="str">
        <f t="shared" si="16"/>
        <v>Y14T17</v>
      </c>
      <c r="AC132" s="74">
        <f t="shared" si="17"/>
        <v>0</v>
      </c>
      <c r="AD132" s="74" t="str">
        <f t="shared" si="18"/>
        <v>Rwanda Correctional Service</v>
      </c>
      <c r="AE132" s="61" t="b">
        <f t="shared" si="19"/>
        <v>1</v>
      </c>
      <c r="AF132" s="61" t="b">
        <f t="shared" si="20"/>
        <v>1</v>
      </c>
      <c r="AG132" s="61" t="b">
        <f t="shared" si="21"/>
        <v>1</v>
      </c>
      <c r="AH132" s="61" t="b">
        <f t="shared" si="22"/>
        <v>1</v>
      </c>
      <c r="AI132" s="61" t="s">
        <v>482</v>
      </c>
      <c r="AJ132" s="61">
        <v>137.19999999999999</v>
      </c>
      <c r="AK132" s="132">
        <f t="shared" si="12"/>
        <v>137.22583937016486</v>
      </c>
      <c r="AL132" s="132">
        <f t="shared" si="23"/>
        <v>2.5839370164874254E-2</v>
      </c>
    </row>
    <row r="133" spans="1:38" x14ac:dyDescent="0.3">
      <c r="A133" s="61" t="s">
        <v>176</v>
      </c>
      <c r="B133" s="61" t="s">
        <v>446</v>
      </c>
      <c r="C133" s="74" t="s">
        <v>12</v>
      </c>
      <c r="D133" s="61" t="s">
        <v>12</v>
      </c>
      <c r="E133" s="69" t="s">
        <v>12</v>
      </c>
      <c r="F133" s="71" t="s">
        <v>12</v>
      </c>
      <c r="G133" s="72" t="s">
        <v>12</v>
      </c>
      <c r="H133" s="73" t="s">
        <v>12</v>
      </c>
      <c r="J133" s="61" t="e">
        <f>IF(VLOOKUP($A133,'[1]2. Child Protection'!$B$8:$BG$226,'[1]2. Child Protection'!T$1,FALSE)=C133,"",VLOOKUP($A133,'[1]2. Child Protection'!$B$8:$BG$226,'[1]2. Child Protection'!T$1,FALSE)-C133)</f>
        <v>#VALUE!</v>
      </c>
      <c r="K133" s="61" t="str">
        <f>IF(VLOOKUP($A133,'[1]2. Child Protection'!$B$8:$BG$226,'[1]2. Child Protection'!U$1,FALSE)=D133,"",VLOOKUP($A133,'[1]2. Child Protection'!$B$8:$BG$226,'[1]2. Child Protection'!U$1,FALSE))</f>
        <v>y</v>
      </c>
      <c r="L133" s="74" t="e">
        <f>IF(VLOOKUP($A133,'[1]2. Child Protection'!$B$8:$BG$226,'[1]2. Child Protection'!V$1,FALSE)=#REF!,"",VLOOKUP($A133,'[1]2. Child Protection'!$B$8:$BG$226,'[1]2. Child Protection'!V$1,FALSE)-#REF!)</f>
        <v>#REF!</v>
      </c>
      <c r="M133" s="74" t="e">
        <f>IF(VLOOKUP($A133,'[1]2. Child Protection'!$B$8:$BG$226,'[1]2. Child Protection'!W$1,FALSE)=#REF!,"",VLOOKUP($A133,'[1]2. Child Protection'!$B$8:$BG$226,'[1]2. Child Protection'!W$1,FALSE))</f>
        <v>#REF!</v>
      </c>
      <c r="N133" s="74" t="e">
        <f>IF(VLOOKUP($A133,'[1]2. Child Protection'!$B$8:$BG$226,'[1]2. Child Protection'!X$1,FALSE)=E133,"",VLOOKUP($A133,'[1]2. Child Protection'!$B$8:$BG$226,'[1]2. Child Protection'!X$1,FALSE)-E133)</f>
        <v>#VALUE!</v>
      </c>
      <c r="O133" s="74" t="e">
        <f>IF(VLOOKUP($A133,'[1]2. Child Protection'!$B$8:$BG$226,'[1]2. Child Protection'!Y$1,FALSE)=#REF!,"",VLOOKUP($A133,'[1]2. Child Protection'!$B$8:$BG$226,'[1]2. Child Protection'!Y$1,FALSE))</f>
        <v>#REF!</v>
      </c>
      <c r="P133" s="74" t="e">
        <f>IF(VLOOKUP($A133,'[1]2. Child Protection'!$B$8:$BG$226,'[1]2. Child Protection'!Z$1,FALSE)=F133,"",VLOOKUP($A133,'[1]2. Child Protection'!$B$8:$BG$226,'[1]2. Child Protection'!Z$1,FALSE)-F133)</f>
        <v>#VALUE!</v>
      </c>
      <c r="Q133" s="74" t="str">
        <f>IF(VLOOKUP($A133,'[1]2. Child Protection'!$B$8:$BG$226,'[1]2. Child Protection'!AA$1,FALSE)=G133,"",VLOOKUP($A133,'[1]2. Child Protection'!$B$8:$BG$226,'[1]2. Child Protection'!AA$1,FALSE))</f>
        <v>y</v>
      </c>
      <c r="R133" s="61" t="str">
        <f>IF(VLOOKUP($A133,'[1]2. Child Protection'!$B$8:$BG$226,'[1]2. Child Protection'!AB$1,FALSE)=H133,"",VLOOKUP($A133,'[1]2. Child Protection'!$B$8:$BG$226,'[1]2. Child Protection'!AB$1,FALSE))</f>
        <v>MICS 2015</v>
      </c>
      <c r="S133" s="61" t="s">
        <v>482</v>
      </c>
      <c r="T133" s="132">
        <v>137.22583937016486</v>
      </c>
      <c r="U133" s="61">
        <v>2021</v>
      </c>
      <c r="V133" s="61" t="s">
        <v>553</v>
      </c>
      <c r="X133" s="61" t="s">
        <v>653</v>
      </c>
      <c r="Y133" s="61" t="b">
        <f t="shared" si="13"/>
        <v>1</v>
      </c>
      <c r="Z133" s="132">
        <f t="shared" si="14"/>
        <v>137.22583937016486</v>
      </c>
      <c r="AA133" s="74">
        <f t="shared" si="15"/>
        <v>2021</v>
      </c>
      <c r="AB133" s="74" t="str">
        <f t="shared" si="16"/>
        <v>Y12T17</v>
      </c>
      <c r="AC133" s="74">
        <f t="shared" si="17"/>
        <v>0</v>
      </c>
      <c r="AD133" s="74" t="str">
        <f t="shared" si="18"/>
        <v>Ministry of Health, Social and Community Development</v>
      </c>
      <c r="AE133" s="61" t="b">
        <f t="shared" si="19"/>
        <v>1</v>
      </c>
      <c r="AF133" s="61" t="b">
        <f t="shared" si="20"/>
        <v>1</v>
      </c>
      <c r="AG133" s="61" t="b">
        <f t="shared" si="21"/>
        <v>1</v>
      </c>
      <c r="AH133" s="61" t="b">
        <f t="shared" si="22"/>
        <v>1</v>
      </c>
      <c r="AI133" s="61" t="s">
        <v>483</v>
      </c>
      <c r="AJ133" s="61">
        <v>64.599999999999994</v>
      </c>
      <c r="AK133" s="132">
        <f t="shared" si="12"/>
        <v>64.60412030722847</v>
      </c>
      <c r="AL133" s="132">
        <f t="shared" si="23"/>
        <v>4.1203072284758946E-3</v>
      </c>
    </row>
    <row r="134" spans="1:38" x14ac:dyDescent="0.3">
      <c r="A134" s="61" t="s">
        <v>183</v>
      </c>
      <c r="B134" s="61" t="s">
        <v>453</v>
      </c>
      <c r="C134" s="96">
        <v>0</v>
      </c>
      <c r="D134" s="61" t="s">
        <v>12</v>
      </c>
      <c r="E134" s="69">
        <v>2021</v>
      </c>
      <c r="F134" s="71" t="s">
        <v>554</v>
      </c>
      <c r="G134" s="72"/>
      <c r="H134" s="73" t="s">
        <v>636</v>
      </c>
      <c r="J134" s="61" t="e">
        <f>IF(VLOOKUP($A134,'[1]2. Child Protection'!$B$8:$BG$226,'[1]2. Child Protection'!T$1,FALSE)=C134,"",VLOOKUP($A134,'[1]2. Child Protection'!$B$8:$BG$226,'[1]2. Child Protection'!T$1,FALSE)-C134)</f>
        <v>#VALUE!</v>
      </c>
      <c r="K134" s="61" t="str">
        <f>IF(VLOOKUP($A134,'[1]2. Child Protection'!$B$8:$BG$226,'[1]2. Child Protection'!U$1,FALSE)=D134,"",VLOOKUP($A134,'[1]2. Child Protection'!$B$8:$BG$226,'[1]2. Child Protection'!U$1,FALSE))</f>
        <v/>
      </c>
      <c r="L134" s="74" t="e">
        <f>IF(VLOOKUP($A134,'[1]2. Child Protection'!$B$8:$BG$226,'[1]2. Child Protection'!V$1,FALSE)=#REF!,"",VLOOKUP($A134,'[1]2. Child Protection'!$B$8:$BG$226,'[1]2. Child Protection'!V$1,FALSE)-#REF!)</f>
        <v>#REF!</v>
      </c>
      <c r="M134" s="74" t="e">
        <f>IF(VLOOKUP($A134,'[1]2. Child Protection'!$B$8:$BG$226,'[1]2. Child Protection'!W$1,FALSE)=#REF!,"",VLOOKUP($A134,'[1]2. Child Protection'!$B$8:$BG$226,'[1]2. Child Protection'!W$1,FALSE))</f>
        <v>#REF!</v>
      </c>
      <c r="N134" s="74">
        <f>IF(VLOOKUP($A134,'[1]2. Child Protection'!$B$8:$BG$226,'[1]2. Child Protection'!X$1,FALSE)=E134,"",VLOOKUP($A134,'[1]2. Child Protection'!$B$8:$BG$226,'[1]2. Child Protection'!X$1,FALSE)-E134)</f>
        <v>-1921</v>
      </c>
      <c r="O134" s="74" t="e">
        <f>IF(VLOOKUP($A134,'[1]2. Child Protection'!$B$8:$BG$226,'[1]2. Child Protection'!Y$1,FALSE)=#REF!,"",VLOOKUP($A134,'[1]2. Child Protection'!$B$8:$BG$226,'[1]2. Child Protection'!Y$1,FALSE))</f>
        <v>#REF!</v>
      </c>
      <c r="P134" s="74" t="e">
        <f>IF(VLOOKUP($A134,'[1]2. Child Protection'!$B$8:$BG$226,'[1]2. Child Protection'!Z$1,FALSE)=F134,"",VLOOKUP($A134,'[1]2. Child Protection'!$B$8:$BG$226,'[1]2. Child Protection'!Z$1,FALSE)-F134)</f>
        <v>#VALUE!</v>
      </c>
      <c r="Q134" s="74" t="str">
        <f>IF(VLOOKUP($A134,'[1]2. Child Protection'!$B$8:$BG$226,'[1]2. Child Protection'!AA$1,FALSE)=G134,"",VLOOKUP($A134,'[1]2. Child Protection'!$B$8:$BG$226,'[1]2. Child Protection'!AA$1,FALSE))</f>
        <v>y</v>
      </c>
      <c r="R134" s="61" t="str">
        <f>IF(VLOOKUP($A134,'[1]2. Child Protection'!$B$8:$BG$226,'[1]2. Child Protection'!AB$1,FALSE)=H134,"",VLOOKUP($A134,'[1]2. Child Protection'!$B$8:$BG$226,'[1]2. Child Protection'!AB$1,FALSE))</f>
        <v>National Civil Authority, Registry Department, 2017</v>
      </c>
      <c r="S134" s="61" t="s">
        <v>483</v>
      </c>
      <c r="T134" s="132">
        <v>64.60412030722847</v>
      </c>
      <c r="U134" s="61">
        <v>2021</v>
      </c>
      <c r="V134" s="61" t="s">
        <v>553</v>
      </c>
      <c r="X134" s="61" t="s">
        <v>654</v>
      </c>
      <c r="Y134" s="61" t="b">
        <f t="shared" si="13"/>
        <v>1</v>
      </c>
      <c r="Z134" s="132">
        <f t="shared" si="14"/>
        <v>64.60412030722847</v>
      </c>
      <c r="AA134" s="74">
        <f t="shared" si="15"/>
        <v>2021</v>
      </c>
      <c r="AB134" s="74" t="str">
        <f t="shared" si="16"/>
        <v>Y12T17</v>
      </c>
      <c r="AC134" s="74">
        <f t="shared" si="17"/>
        <v>0</v>
      </c>
      <c r="AD134" s="74" t="str">
        <f t="shared" si="18"/>
        <v>Ministry of Equity, Social Justice, Empowerment</v>
      </c>
      <c r="AE134" s="61" t="b">
        <f t="shared" si="19"/>
        <v>1</v>
      </c>
      <c r="AF134" s="61" t="b">
        <f t="shared" si="20"/>
        <v>1</v>
      </c>
      <c r="AG134" s="61" t="b">
        <f t="shared" si="21"/>
        <v>1</v>
      </c>
      <c r="AH134" s="61" t="b">
        <f t="shared" si="22"/>
        <v>1</v>
      </c>
      <c r="AI134" s="61" t="s">
        <v>484</v>
      </c>
      <c r="AJ134" s="61">
        <v>19.600000000000001</v>
      </c>
      <c r="AK134" s="132">
        <f t="shared" si="12"/>
        <v>19.575217774297741</v>
      </c>
      <c r="AL134" s="132">
        <f t="shared" si="23"/>
        <v>-2.4782225702260519E-2</v>
      </c>
    </row>
    <row r="135" spans="1:38" x14ac:dyDescent="0.3">
      <c r="A135" s="61" t="s">
        <v>200</v>
      </c>
      <c r="B135" s="61" t="s">
        <v>447</v>
      </c>
      <c r="C135" s="96">
        <v>101.01902945967446</v>
      </c>
      <c r="D135" s="61" t="s">
        <v>12</v>
      </c>
      <c r="E135" s="69">
        <v>2012</v>
      </c>
      <c r="F135" s="71" t="s">
        <v>549</v>
      </c>
      <c r="G135" s="72"/>
      <c r="H135" s="73" t="s">
        <v>552</v>
      </c>
      <c r="J135" s="61" t="e">
        <f>IF(VLOOKUP($A135,'[1]2. Child Protection'!$B$8:$BG$226,'[1]2. Child Protection'!T$1,FALSE)=C135,"",VLOOKUP($A135,'[1]2. Child Protection'!$B$8:$BG$226,'[1]2. Child Protection'!T$1,FALSE)-C135)</f>
        <v>#VALUE!</v>
      </c>
      <c r="K135" s="61" t="str">
        <f>IF(VLOOKUP($A135,'[1]2. Child Protection'!$B$8:$BG$226,'[1]2. Child Protection'!U$1,FALSE)=D135,"",VLOOKUP($A135,'[1]2. Child Protection'!$B$8:$BG$226,'[1]2. Child Protection'!U$1,FALSE))</f>
        <v/>
      </c>
      <c r="L135" s="74" t="e">
        <f>IF(VLOOKUP($A135,'[1]2. Child Protection'!$B$8:$BG$226,'[1]2. Child Protection'!V$1,FALSE)=#REF!,"",VLOOKUP($A135,'[1]2. Child Protection'!$B$8:$BG$226,'[1]2. Child Protection'!V$1,FALSE)-#REF!)</f>
        <v>#REF!</v>
      </c>
      <c r="M135" s="74" t="e">
        <f>IF(VLOOKUP($A135,'[1]2. Child Protection'!$B$8:$BG$226,'[1]2. Child Protection'!W$1,FALSE)=#REF!,"",VLOOKUP($A135,'[1]2. Child Protection'!$B$8:$BG$226,'[1]2. Child Protection'!W$1,FALSE))</f>
        <v>#REF!</v>
      </c>
      <c r="N135" s="74" t="e">
        <f>IF(VLOOKUP($A135,'[1]2. Child Protection'!$B$8:$BG$226,'[1]2. Child Protection'!X$1,FALSE)=E135,"",VLOOKUP($A135,'[1]2. Child Protection'!$B$8:$BG$226,'[1]2. Child Protection'!X$1,FALSE)-E135)</f>
        <v>#VALUE!</v>
      </c>
      <c r="O135" s="74" t="e">
        <f>IF(VLOOKUP($A135,'[1]2. Child Protection'!$B$8:$BG$226,'[1]2. Child Protection'!Y$1,FALSE)=#REF!,"",VLOOKUP($A135,'[1]2. Child Protection'!$B$8:$BG$226,'[1]2. Child Protection'!Y$1,FALSE))</f>
        <v>#REF!</v>
      </c>
      <c r="P135" s="74" t="e">
        <f>IF(VLOOKUP($A135,'[1]2. Child Protection'!$B$8:$BG$226,'[1]2. Child Protection'!Z$1,FALSE)=F135,"",VLOOKUP($A135,'[1]2. Child Protection'!$B$8:$BG$226,'[1]2. Child Protection'!Z$1,FALSE)-F135)</f>
        <v>#VALUE!</v>
      </c>
      <c r="Q135" s="74" t="str">
        <f>IF(VLOOKUP($A135,'[1]2. Child Protection'!$B$8:$BG$226,'[1]2. Child Protection'!AA$1,FALSE)=G135,"",VLOOKUP($A135,'[1]2. Child Protection'!$B$8:$BG$226,'[1]2. Child Protection'!AA$1,FALSE))</f>
        <v/>
      </c>
      <c r="R135" s="61">
        <f>IF(VLOOKUP($A135,'[1]2. Child Protection'!$B$8:$BG$226,'[1]2. Child Protection'!AB$1,FALSE)=H135,"",VLOOKUP($A135,'[1]2. Child Protection'!$B$8:$BG$226,'[1]2. Child Protection'!AB$1,FALSE))</f>
        <v>0</v>
      </c>
      <c r="S135" s="61" t="s">
        <v>484</v>
      </c>
      <c r="T135" s="132">
        <v>19.575217774297741</v>
      </c>
      <c r="U135" s="61">
        <v>2021</v>
      </c>
      <c r="V135" s="61" t="s">
        <v>553</v>
      </c>
      <c r="X135" s="61" t="s">
        <v>655</v>
      </c>
      <c r="Y135" s="61" t="b">
        <f t="shared" si="13"/>
        <v>1</v>
      </c>
      <c r="Z135" s="132">
        <f t="shared" si="14"/>
        <v>19.575217774297741</v>
      </c>
      <c r="AA135" s="74">
        <f t="shared" si="15"/>
        <v>2021</v>
      </c>
      <c r="AB135" s="74" t="str">
        <f t="shared" si="16"/>
        <v>Y12T17</v>
      </c>
      <c r="AC135" s="74">
        <f t="shared" si="17"/>
        <v>0</v>
      </c>
      <c r="AD135" s="74" t="str">
        <f t="shared" si="18"/>
        <v>Ministry of Social Mobilisation</v>
      </c>
      <c r="AE135" s="61" t="b">
        <f t="shared" si="19"/>
        <v>1</v>
      </c>
      <c r="AF135" s="61" t="b">
        <f t="shared" si="20"/>
        <v>1</v>
      </c>
      <c r="AG135" s="61" t="b">
        <f t="shared" si="21"/>
        <v>1</v>
      </c>
      <c r="AH135" s="61" t="b">
        <f t="shared" si="22"/>
        <v>1</v>
      </c>
      <c r="AI135" s="61" t="s">
        <v>486</v>
      </c>
      <c r="AJ135" s="61">
        <v>0</v>
      </c>
      <c r="AK135" s="132">
        <f t="shared" si="12"/>
        <v>0</v>
      </c>
      <c r="AL135" s="132">
        <f t="shared" si="23"/>
        <v>0</v>
      </c>
    </row>
    <row r="136" spans="1:38" x14ac:dyDescent="0.3">
      <c r="A136" s="61" t="s">
        <v>168</v>
      </c>
      <c r="B136" s="61" t="s">
        <v>440</v>
      </c>
      <c r="C136" s="74" t="s">
        <v>12</v>
      </c>
      <c r="D136" s="61" t="s">
        <v>12</v>
      </c>
      <c r="E136" s="69" t="s">
        <v>12</v>
      </c>
      <c r="F136" s="71" t="s">
        <v>12</v>
      </c>
      <c r="G136" s="72" t="s">
        <v>12</v>
      </c>
      <c r="H136" s="73" t="s">
        <v>12</v>
      </c>
      <c r="J136" s="61" t="e">
        <f>IF(VLOOKUP($A136,'[1]2. Child Protection'!$B$8:$BG$226,'[1]2. Child Protection'!T$1,FALSE)=C136,"",VLOOKUP($A136,'[1]2. Child Protection'!$B$8:$BG$226,'[1]2. Child Protection'!T$1,FALSE)-C136)</f>
        <v>#VALUE!</v>
      </c>
      <c r="K136" s="61" t="str">
        <f>IF(VLOOKUP($A136,'[1]2. Child Protection'!$B$8:$BG$226,'[1]2. Child Protection'!U$1,FALSE)=D136,"",VLOOKUP($A136,'[1]2. Child Protection'!$B$8:$BG$226,'[1]2. Child Protection'!U$1,FALSE))</f>
        <v>y</v>
      </c>
      <c r="L136" s="74" t="e">
        <f>IF(VLOOKUP($A136,'[1]2. Child Protection'!$B$8:$BG$226,'[1]2. Child Protection'!V$1,FALSE)=#REF!,"",VLOOKUP($A136,'[1]2. Child Protection'!$B$8:$BG$226,'[1]2. Child Protection'!V$1,FALSE)-#REF!)</f>
        <v>#REF!</v>
      </c>
      <c r="M136" s="74" t="e">
        <f>IF(VLOOKUP($A136,'[1]2. Child Protection'!$B$8:$BG$226,'[1]2. Child Protection'!W$1,FALSE)=#REF!,"",VLOOKUP($A136,'[1]2. Child Protection'!$B$8:$BG$226,'[1]2. Child Protection'!W$1,FALSE))</f>
        <v>#REF!</v>
      </c>
      <c r="N136" s="74" t="e">
        <f>IF(VLOOKUP($A136,'[1]2. Child Protection'!$B$8:$BG$226,'[1]2. Child Protection'!X$1,FALSE)=E136,"",VLOOKUP($A136,'[1]2. Child Protection'!$B$8:$BG$226,'[1]2. Child Protection'!X$1,FALSE)-E136)</f>
        <v>#VALUE!</v>
      </c>
      <c r="O136" s="74" t="e">
        <f>IF(VLOOKUP($A136,'[1]2. Child Protection'!$B$8:$BG$226,'[1]2. Child Protection'!Y$1,FALSE)=#REF!,"",VLOOKUP($A136,'[1]2. Child Protection'!$B$8:$BG$226,'[1]2. Child Protection'!Y$1,FALSE))</f>
        <v>#REF!</v>
      </c>
      <c r="P136" s="74" t="e">
        <f>IF(VLOOKUP($A136,'[1]2. Child Protection'!$B$8:$BG$226,'[1]2. Child Protection'!Z$1,FALSE)=F136,"",VLOOKUP($A136,'[1]2. Child Protection'!$B$8:$BG$226,'[1]2. Child Protection'!Z$1,FALSE)-F136)</f>
        <v>#VALUE!</v>
      </c>
      <c r="Q136" s="74" t="str">
        <f>IF(VLOOKUP($A136,'[1]2. Child Protection'!$B$8:$BG$226,'[1]2. Child Protection'!AA$1,FALSE)=G136,"",VLOOKUP($A136,'[1]2. Child Protection'!$B$8:$BG$226,'[1]2. Child Protection'!AA$1,FALSE))</f>
        <v>y</v>
      </c>
      <c r="R136" s="61" t="str">
        <f>IF(VLOOKUP($A136,'[1]2. Child Protection'!$B$8:$BG$226,'[1]2. Child Protection'!AB$1,FALSE)=H136,"",VLOOKUP($A136,'[1]2. Child Protection'!$B$8:$BG$226,'[1]2. Child Protection'!AB$1,FALSE))</f>
        <v>MICS 2013-14</v>
      </c>
      <c r="S136" s="61" t="s">
        <v>486</v>
      </c>
      <c r="T136" s="132">
        <v>0</v>
      </c>
      <c r="U136" s="61">
        <v>2016</v>
      </c>
      <c r="V136" s="61" t="s">
        <v>553</v>
      </c>
      <c r="X136" s="61" t="s">
        <v>562</v>
      </c>
      <c r="Y136" s="61" t="b">
        <f t="shared" si="13"/>
        <v>1</v>
      </c>
      <c r="Z136" s="132">
        <f t="shared" si="14"/>
        <v>0</v>
      </c>
      <c r="AA136" s="74">
        <f t="shared" si="15"/>
        <v>2016</v>
      </c>
      <c r="AB136" s="74" t="str">
        <f t="shared" si="16"/>
        <v>Y12T17</v>
      </c>
      <c r="AC136" s="74">
        <f t="shared" si="17"/>
        <v>0</v>
      </c>
      <c r="AD136" s="74" t="str">
        <f t="shared" si="18"/>
        <v>Eurostat</v>
      </c>
      <c r="AE136" s="61" t="b">
        <f t="shared" si="19"/>
        <v>1</v>
      </c>
      <c r="AF136" s="61" t="b">
        <f t="shared" si="20"/>
        <v>1</v>
      </c>
      <c r="AG136" s="61" t="b">
        <f t="shared" si="21"/>
        <v>1</v>
      </c>
      <c r="AH136" s="61" t="b">
        <f t="shared" si="22"/>
        <v>1</v>
      </c>
      <c r="AI136" s="61" t="s">
        <v>489</v>
      </c>
      <c r="AJ136" s="61">
        <v>10.1</v>
      </c>
      <c r="AK136" s="132">
        <f t="shared" si="12"/>
        <v>10.054179601538175</v>
      </c>
      <c r="AL136" s="132">
        <f t="shared" si="23"/>
        <v>-4.5820398461824396E-2</v>
      </c>
    </row>
    <row r="137" spans="1:38" x14ac:dyDescent="0.3">
      <c r="A137" s="61" t="s">
        <v>190</v>
      </c>
      <c r="B137" s="61" t="s">
        <v>441</v>
      </c>
      <c r="C137" s="96">
        <v>27.193433914678881</v>
      </c>
      <c r="D137" s="61" t="s">
        <v>28</v>
      </c>
      <c r="E137" s="69">
        <v>2019</v>
      </c>
      <c r="F137" s="71" t="s">
        <v>554</v>
      </c>
      <c r="G137" s="72" t="s">
        <v>631</v>
      </c>
      <c r="H137" s="73" t="s">
        <v>632</v>
      </c>
      <c r="J137" s="61" t="e">
        <f>IF(VLOOKUP($A137,'[1]2. Child Protection'!$B$8:$BG$226,'[1]2. Child Protection'!T$1,FALSE)=C137,"",VLOOKUP($A137,'[1]2. Child Protection'!$B$8:$BG$226,'[1]2. Child Protection'!T$1,FALSE)-C137)</f>
        <v>#VALUE!</v>
      </c>
      <c r="K137" s="61">
        <f>IF(VLOOKUP($A137,'[1]2. Child Protection'!$B$8:$BG$226,'[1]2. Child Protection'!U$1,FALSE)=D137,"",VLOOKUP($A137,'[1]2. Child Protection'!$B$8:$BG$226,'[1]2. Child Protection'!U$1,FALSE))</f>
        <v>0</v>
      </c>
      <c r="L137" s="74" t="e">
        <f>IF(VLOOKUP($A137,'[1]2. Child Protection'!$B$8:$BG$226,'[1]2. Child Protection'!V$1,FALSE)=#REF!,"",VLOOKUP($A137,'[1]2. Child Protection'!$B$8:$BG$226,'[1]2. Child Protection'!V$1,FALSE)-#REF!)</f>
        <v>#REF!</v>
      </c>
      <c r="M137" s="74" t="e">
        <f>IF(VLOOKUP($A137,'[1]2. Child Protection'!$B$8:$BG$226,'[1]2. Child Protection'!W$1,FALSE)=#REF!,"",VLOOKUP($A137,'[1]2. Child Protection'!$B$8:$BG$226,'[1]2. Child Protection'!W$1,FALSE))</f>
        <v>#REF!</v>
      </c>
      <c r="N137" s="74" t="e">
        <f>IF(VLOOKUP($A137,'[1]2. Child Protection'!$B$8:$BG$226,'[1]2. Child Protection'!X$1,FALSE)=E137,"",VLOOKUP($A137,'[1]2. Child Protection'!$B$8:$BG$226,'[1]2. Child Protection'!X$1,FALSE)-E137)</f>
        <v>#VALUE!</v>
      </c>
      <c r="O137" s="74" t="e">
        <f>IF(VLOOKUP($A137,'[1]2. Child Protection'!$B$8:$BG$226,'[1]2. Child Protection'!Y$1,FALSE)=#REF!,"",VLOOKUP($A137,'[1]2. Child Protection'!$B$8:$BG$226,'[1]2. Child Protection'!Y$1,FALSE))</f>
        <v>#REF!</v>
      </c>
      <c r="P137" s="74" t="e">
        <f>IF(VLOOKUP($A137,'[1]2. Child Protection'!$B$8:$BG$226,'[1]2. Child Protection'!Z$1,FALSE)=F137,"",VLOOKUP($A137,'[1]2. Child Protection'!$B$8:$BG$226,'[1]2. Child Protection'!Z$1,FALSE)-F137)</f>
        <v>#VALUE!</v>
      </c>
      <c r="Q137" s="74">
        <f>IF(VLOOKUP($A137,'[1]2. Child Protection'!$B$8:$BG$226,'[1]2. Child Protection'!AA$1,FALSE)=G137,"",VLOOKUP($A137,'[1]2. Child Protection'!$B$8:$BG$226,'[1]2. Child Protection'!AA$1,FALSE))</f>
        <v>0</v>
      </c>
      <c r="R137" s="61">
        <f>IF(VLOOKUP($A137,'[1]2. Child Protection'!$B$8:$BG$226,'[1]2. Child Protection'!AB$1,FALSE)=H137,"",VLOOKUP($A137,'[1]2. Child Protection'!$B$8:$BG$226,'[1]2. Child Protection'!AB$1,FALSE))</f>
        <v>0</v>
      </c>
      <c r="S137" s="61" t="s">
        <v>489</v>
      </c>
      <c r="T137" s="132">
        <v>10.054179601538175</v>
      </c>
      <c r="U137" s="61">
        <v>2018</v>
      </c>
      <c r="V137" s="61" t="s">
        <v>551</v>
      </c>
      <c r="X137" s="61" t="s">
        <v>656</v>
      </c>
      <c r="Y137" s="61" t="b">
        <f t="shared" si="13"/>
        <v>1</v>
      </c>
      <c r="Z137" s="132">
        <f t="shared" si="14"/>
        <v>10.054179601538175</v>
      </c>
      <c r="AA137" s="74">
        <f t="shared" si="15"/>
        <v>2018</v>
      </c>
      <c r="AB137" s="74" t="str">
        <f t="shared" si="16"/>
        <v>Y13T17</v>
      </c>
      <c r="AC137" s="74">
        <f t="shared" si="17"/>
        <v>0</v>
      </c>
      <c r="AD137" s="74" t="str">
        <f t="shared" si="18"/>
        <v>Department of Safeguard and Social Protection  Ministry of Justice</v>
      </c>
      <c r="AE137" s="61" t="b">
        <f t="shared" si="19"/>
        <v>1</v>
      </c>
      <c r="AF137" s="61" t="b">
        <f t="shared" si="20"/>
        <v>1</v>
      </c>
      <c r="AG137" s="61" t="b">
        <f t="shared" si="21"/>
        <v>1</v>
      </c>
      <c r="AH137" s="61" t="b">
        <f t="shared" si="22"/>
        <v>1</v>
      </c>
      <c r="AI137" s="61" t="s">
        <v>490</v>
      </c>
      <c r="AJ137" s="61">
        <v>22.4</v>
      </c>
      <c r="AK137" s="132">
        <f t="shared" si="12"/>
        <v>22.413461870021624</v>
      </c>
      <c r="AL137" s="132">
        <f t="shared" si="23"/>
        <v>1.3461870021625799E-2</v>
      </c>
    </row>
    <row r="138" spans="1:38" x14ac:dyDescent="0.3">
      <c r="A138" s="61" t="s">
        <v>191</v>
      </c>
      <c r="B138" s="61" t="s">
        <v>457</v>
      </c>
      <c r="C138" s="74">
        <v>6.8251232787892242</v>
      </c>
      <c r="D138" s="61" t="s">
        <v>12</v>
      </c>
      <c r="E138" s="69">
        <v>2018</v>
      </c>
      <c r="F138" s="71" t="s">
        <v>554</v>
      </c>
      <c r="G138" s="72"/>
      <c r="H138" s="73" t="s">
        <v>640</v>
      </c>
      <c r="J138" s="61">
        <f>IF(VLOOKUP($A138,'[1]2. Child Protection'!$B$8:$BG$226,'[1]2. Child Protection'!T$1,FALSE)=C138,"",VLOOKUP($A138,'[1]2. Child Protection'!$B$8:$BG$226,'[1]2. Child Protection'!T$1,FALSE)-C138)</f>
        <v>57.974876721210777</v>
      </c>
      <c r="K138" s="61" t="str">
        <f>IF(VLOOKUP($A138,'[1]2. Child Protection'!$B$8:$BG$226,'[1]2. Child Protection'!U$1,FALSE)=D138,"",VLOOKUP($A138,'[1]2. Child Protection'!$B$8:$BG$226,'[1]2. Child Protection'!U$1,FALSE))</f>
        <v>y</v>
      </c>
      <c r="L138" s="74" t="e">
        <f>IF(VLOOKUP($A138,'[1]2. Child Protection'!$B$8:$BG$226,'[1]2. Child Protection'!V$1,FALSE)=#REF!,"",VLOOKUP($A138,'[1]2. Child Protection'!$B$8:$BG$226,'[1]2. Child Protection'!V$1,FALSE)-#REF!)</f>
        <v>#REF!</v>
      </c>
      <c r="M138" s="74" t="e">
        <f>IF(VLOOKUP($A138,'[1]2. Child Protection'!$B$8:$BG$226,'[1]2. Child Protection'!W$1,FALSE)=#REF!,"",VLOOKUP($A138,'[1]2. Child Protection'!$B$8:$BG$226,'[1]2. Child Protection'!W$1,FALSE))</f>
        <v>#REF!</v>
      </c>
      <c r="N138" s="74" t="e">
        <f>IF(VLOOKUP($A138,'[1]2. Child Protection'!$B$8:$BG$226,'[1]2. Child Protection'!X$1,FALSE)=E138,"",VLOOKUP($A138,'[1]2. Child Protection'!$B$8:$BG$226,'[1]2. Child Protection'!X$1,FALSE)-E138)</f>
        <v>#VALUE!</v>
      </c>
      <c r="O138" s="74" t="e">
        <f>IF(VLOOKUP($A138,'[1]2. Child Protection'!$B$8:$BG$226,'[1]2. Child Protection'!Y$1,FALSE)=#REF!,"",VLOOKUP($A138,'[1]2. Child Protection'!$B$8:$BG$226,'[1]2. Child Protection'!Y$1,FALSE))</f>
        <v>#REF!</v>
      </c>
      <c r="P138" s="74" t="e">
        <f>IF(VLOOKUP($A138,'[1]2. Child Protection'!$B$8:$BG$226,'[1]2. Child Protection'!Z$1,FALSE)=F138,"",VLOOKUP($A138,'[1]2. Child Protection'!$B$8:$BG$226,'[1]2. Child Protection'!Z$1,FALSE)-F138)</f>
        <v>#VALUE!</v>
      </c>
      <c r="Q138" s="74" t="str">
        <f>IF(VLOOKUP($A138,'[1]2. Child Protection'!$B$8:$BG$226,'[1]2. Child Protection'!AA$1,FALSE)=G138,"",VLOOKUP($A138,'[1]2. Child Protection'!$B$8:$BG$226,'[1]2. Child Protection'!AA$1,FALSE))</f>
        <v/>
      </c>
      <c r="R138" s="61" t="str">
        <f>IF(VLOOKUP($A138,'[1]2. Child Protection'!$B$8:$BG$226,'[1]2. Child Protection'!AB$1,FALSE)=H138,"",VLOOKUP($A138,'[1]2. Child Protection'!$B$8:$BG$226,'[1]2. Child Protection'!AB$1,FALSE))</f>
        <v>Intercensal Survey 2016</v>
      </c>
      <c r="S138" s="61" t="s">
        <v>490</v>
      </c>
      <c r="T138" s="132">
        <v>22.413461870021624</v>
      </c>
      <c r="U138" s="61">
        <v>2020</v>
      </c>
      <c r="V138" s="61" t="s">
        <v>549</v>
      </c>
      <c r="X138" s="61" t="s">
        <v>657</v>
      </c>
      <c r="Y138" s="61" t="b">
        <f t="shared" si="13"/>
        <v>1</v>
      </c>
      <c r="Z138" s="132">
        <f t="shared" si="14"/>
        <v>22.413461870021624</v>
      </c>
      <c r="AA138" s="74">
        <f t="shared" si="15"/>
        <v>2020</v>
      </c>
      <c r="AB138" s="74" t="str">
        <f t="shared" si="16"/>
        <v>Y14T17</v>
      </c>
      <c r="AC138" s="74">
        <f t="shared" si="17"/>
        <v>0</v>
      </c>
      <c r="AD138" s="74" t="str">
        <f t="shared" si="18"/>
        <v>Administration for the Execution of Penitentiary Sanctions as published in TransMonEE 2020</v>
      </c>
      <c r="AE138" s="61" t="b">
        <f t="shared" si="19"/>
        <v>1</v>
      </c>
      <c r="AF138" s="61" t="b">
        <f t="shared" si="20"/>
        <v>1</v>
      </c>
      <c r="AG138" s="61" t="b">
        <f t="shared" si="21"/>
        <v>1</v>
      </c>
      <c r="AH138" s="61" t="b">
        <f t="shared" si="22"/>
        <v>1</v>
      </c>
      <c r="AI138" s="61" t="s">
        <v>491</v>
      </c>
      <c r="AJ138" s="61">
        <v>0</v>
      </c>
      <c r="AK138" s="132">
        <f t="shared" si="12"/>
        <v>0</v>
      </c>
      <c r="AL138" s="132">
        <f t="shared" si="23"/>
        <v>0</v>
      </c>
    </row>
    <row r="139" spans="1:38" x14ac:dyDescent="0.3">
      <c r="A139" s="61" t="s">
        <v>201</v>
      </c>
      <c r="B139" s="61" t="s">
        <v>464</v>
      </c>
      <c r="C139" s="74" t="s">
        <v>12</v>
      </c>
      <c r="D139" s="61" t="s">
        <v>12</v>
      </c>
      <c r="E139" s="69" t="s">
        <v>12</v>
      </c>
      <c r="F139" s="71" t="s">
        <v>12</v>
      </c>
      <c r="G139" s="72" t="s">
        <v>12</v>
      </c>
      <c r="H139" s="73" t="s">
        <v>12</v>
      </c>
      <c r="J139" s="61" t="e">
        <f>IF(VLOOKUP($A139,'[1]2. Child Protection'!$B$8:$BG$226,'[1]2. Child Protection'!T$1,FALSE)=C139,"",VLOOKUP($A139,'[1]2. Child Protection'!$B$8:$BG$226,'[1]2. Child Protection'!T$1,FALSE)-C139)</f>
        <v>#VALUE!</v>
      </c>
      <c r="K139" s="61" t="str">
        <f>IF(VLOOKUP($A139,'[1]2. Child Protection'!$B$8:$BG$226,'[1]2. Child Protection'!U$1,FALSE)=D139,"",VLOOKUP($A139,'[1]2. Child Protection'!$B$8:$BG$226,'[1]2. Child Protection'!U$1,FALSE))</f>
        <v/>
      </c>
      <c r="L139" s="74" t="e">
        <f>IF(VLOOKUP($A139,'[1]2. Child Protection'!$B$8:$BG$226,'[1]2. Child Protection'!V$1,FALSE)=#REF!,"",VLOOKUP($A139,'[1]2. Child Protection'!$B$8:$BG$226,'[1]2. Child Protection'!V$1,FALSE)-#REF!)</f>
        <v>#REF!</v>
      </c>
      <c r="M139" s="74" t="e">
        <f>IF(VLOOKUP($A139,'[1]2. Child Protection'!$B$8:$BG$226,'[1]2. Child Protection'!W$1,FALSE)=#REF!,"",VLOOKUP($A139,'[1]2. Child Protection'!$B$8:$BG$226,'[1]2. Child Protection'!W$1,FALSE))</f>
        <v>#REF!</v>
      </c>
      <c r="N139" s="74" t="e">
        <f>IF(VLOOKUP($A139,'[1]2. Child Protection'!$B$8:$BG$226,'[1]2. Child Protection'!X$1,FALSE)=E139,"",VLOOKUP($A139,'[1]2. Child Protection'!$B$8:$BG$226,'[1]2. Child Protection'!X$1,FALSE)-E139)</f>
        <v>#VALUE!</v>
      </c>
      <c r="O139" s="74" t="e">
        <f>IF(VLOOKUP($A139,'[1]2. Child Protection'!$B$8:$BG$226,'[1]2. Child Protection'!Y$1,FALSE)=#REF!,"",VLOOKUP($A139,'[1]2. Child Protection'!$B$8:$BG$226,'[1]2. Child Protection'!Y$1,FALSE))</f>
        <v>#REF!</v>
      </c>
      <c r="P139" s="74" t="e">
        <f>IF(VLOOKUP($A139,'[1]2. Child Protection'!$B$8:$BG$226,'[1]2. Child Protection'!Z$1,FALSE)=F139,"",VLOOKUP($A139,'[1]2. Child Protection'!$B$8:$BG$226,'[1]2. Child Protection'!Z$1,FALSE)-F139)</f>
        <v>#VALUE!</v>
      </c>
      <c r="Q139" s="74" t="str">
        <f>IF(VLOOKUP($A139,'[1]2. Child Protection'!$B$8:$BG$226,'[1]2. Child Protection'!AA$1,FALSE)=G139,"",VLOOKUP($A139,'[1]2. Child Protection'!$B$8:$BG$226,'[1]2. Child Protection'!AA$1,FALSE))</f>
        <v/>
      </c>
      <c r="R139" s="61" t="str">
        <f>IF(VLOOKUP($A139,'[1]2. Child Protection'!$B$8:$BG$226,'[1]2. Child Protection'!AB$1,FALSE)=H139,"",VLOOKUP($A139,'[1]2. Child Protection'!$B$8:$BG$226,'[1]2. Child Protection'!AB$1,FALSE))</f>
        <v>DHS 2012</v>
      </c>
      <c r="S139" s="61" t="s">
        <v>491</v>
      </c>
      <c r="T139" s="132">
        <v>0</v>
      </c>
      <c r="U139" s="61">
        <v>2008</v>
      </c>
      <c r="V139" s="61" t="s">
        <v>553</v>
      </c>
      <c r="X139" s="61" t="s">
        <v>552</v>
      </c>
      <c r="Y139" s="61" t="b">
        <f t="shared" si="13"/>
        <v>1</v>
      </c>
      <c r="Z139" s="132">
        <f t="shared" si="14"/>
        <v>0</v>
      </c>
      <c r="AA139" s="74">
        <f t="shared" si="15"/>
        <v>2008</v>
      </c>
      <c r="AB139" s="74" t="str">
        <f t="shared" si="16"/>
        <v>Y12T17</v>
      </c>
      <c r="AC139" s="74">
        <f t="shared" si="17"/>
        <v>0</v>
      </c>
      <c r="AD139" s="74" t="str">
        <f t="shared" si="18"/>
        <v>UNODC</v>
      </c>
      <c r="AE139" s="61" t="b">
        <f t="shared" si="19"/>
        <v>1</v>
      </c>
      <c r="AF139" s="61" t="b">
        <f t="shared" si="20"/>
        <v>1</v>
      </c>
      <c r="AG139" s="61" t="b">
        <f t="shared" si="21"/>
        <v>1</v>
      </c>
      <c r="AH139" s="61" t="b">
        <f t="shared" si="22"/>
        <v>1</v>
      </c>
      <c r="AI139" s="61" t="s">
        <v>492</v>
      </c>
      <c r="AJ139" s="61">
        <v>10.199999999999999</v>
      </c>
      <c r="AK139" s="132">
        <f t="shared" ref="AK139:AK168" si="24">VLOOKUP(AI139,$S$11:$T$170,2,FALSE)</f>
        <v>10.181785054479251</v>
      </c>
      <c r="AL139" s="132">
        <f t="shared" si="23"/>
        <v>-1.8214945520748316E-2</v>
      </c>
    </row>
    <row r="140" spans="1:38" x14ac:dyDescent="0.3">
      <c r="A140" s="61" t="s">
        <v>202</v>
      </c>
      <c r="B140" s="61" t="s">
        <v>465</v>
      </c>
      <c r="C140" s="74"/>
      <c r="E140" s="69"/>
      <c r="F140" s="71"/>
      <c r="G140" s="72"/>
      <c r="H140" s="73"/>
      <c r="J140" s="61">
        <f>IF(VLOOKUP($A140,'[1]2. Child Protection'!$B$8:$BG$226,'[1]2. Child Protection'!T$1,FALSE)=C140,"",VLOOKUP($A140,'[1]2. Child Protection'!$B$8:$BG$226,'[1]2. Child Protection'!T$1,FALSE)-C140)</f>
        <v>35.299999999999997</v>
      </c>
      <c r="K140" s="61" t="str">
        <f>IF(VLOOKUP($A140,'[1]2. Child Protection'!$B$8:$BG$226,'[1]2. Child Protection'!U$1,FALSE)=D140,"",VLOOKUP($A140,'[1]2. Child Protection'!$B$8:$BG$226,'[1]2. Child Protection'!U$1,FALSE))</f>
        <v/>
      </c>
      <c r="L140" s="74" t="e">
        <f>IF(VLOOKUP($A140,'[1]2. Child Protection'!$B$8:$BG$226,'[1]2. Child Protection'!V$1,FALSE)=#REF!,"",VLOOKUP($A140,'[1]2. Child Protection'!$B$8:$BG$226,'[1]2. Child Protection'!V$1,FALSE)-#REF!)</f>
        <v>#REF!</v>
      </c>
      <c r="M140" s="74" t="e">
        <f>IF(VLOOKUP($A140,'[1]2. Child Protection'!$B$8:$BG$226,'[1]2. Child Protection'!W$1,FALSE)=#REF!,"",VLOOKUP($A140,'[1]2. Child Protection'!$B$8:$BG$226,'[1]2. Child Protection'!W$1,FALSE))</f>
        <v>#REF!</v>
      </c>
      <c r="N140" s="74">
        <f>IF(VLOOKUP($A140,'[1]2. Child Protection'!$B$8:$BG$226,'[1]2. Child Protection'!X$1,FALSE)=E140,"",VLOOKUP($A140,'[1]2. Child Protection'!$B$8:$BG$226,'[1]2. Child Protection'!X$1,FALSE)-E140)</f>
        <v>43.4</v>
      </c>
      <c r="O140" s="74" t="e">
        <f>IF(VLOOKUP($A140,'[1]2. Child Protection'!$B$8:$BG$226,'[1]2. Child Protection'!Y$1,FALSE)=#REF!,"",VLOOKUP($A140,'[1]2. Child Protection'!$B$8:$BG$226,'[1]2. Child Protection'!Y$1,FALSE))</f>
        <v>#REF!</v>
      </c>
      <c r="P140" s="74">
        <f>IF(VLOOKUP($A140,'[1]2. Child Protection'!$B$8:$BG$226,'[1]2. Child Protection'!Z$1,FALSE)=F140,"",VLOOKUP($A140,'[1]2. Child Protection'!$B$8:$BG$226,'[1]2. Child Protection'!Z$1,FALSE)-F140)</f>
        <v>41.7</v>
      </c>
      <c r="Q140" s="74" t="str">
        <f>IF(VLOOKUP($A140,'[1]2. Child Protection'!$B$8:$BG$226,'[1]2. Child Protection'!AA$1,FALSE)=G140,"",VLOOKUP($A140,'[1]2. Child Protection'!$B$8:$BG$226,'[1]2. Child Protection'!AA$1,FALSE))</f>
        <v/>
      </c>
      <c r="R140" s="61" t="str">
        <f>IF(VLOOKUP($A140,'[1]2. Child Protection'!$B$8:$BG$226,'[1]2. Child Protection'!AB$1,FALSE)=H140,"",VLOOKUP($A140,'[1]2. Child Protection'!$B$8:$BG$226,'[1]2. Child Protection'!AB$1,FALSE))</f>
        <v>DHS 2018</v>
      </c>
      <c r="S140" s="61" t="s">
        <v>492</v>
      </c>
      <c r="T140" s="132">
        <v>10.181785054479251</v>
      </c>
      <c r="U140" s="61">
        <v>2021</v>
      </c>
      <c r="V140" s="61" t="s">
        <v>549</v>
      </c>
      <c r="X140" s="61" t="s">
        <v>658</v>
      </c>
      <c r="Y140" s="61" t="b">
        <f t="shared" ref="Y140:Y170" si="25">Z140=T140</f>
        <v>1</v>
      </c>
      <c r="Z140" s="132">
        <f t="shared" ref="Z140:Z170" si="26">VLOOKUP($S140,$B$11:$H$212,2,FALSE)</f>
        <v>10.181785054479251</v>
      </c>
      <c r="AA140" s="74">
        <f t="shared" ref="AA140:AA170" si="27">VLOOKUP($S140,$B$11:$H$212,4,FALSE)</f>
        <v>2021</v>
      </c>
      <c r="AB140" s="74" t="str">
        <f t="shared" ref="AB140:AB170" si="28">VLOOKUP($S140,$B$11:$H$212,5,FALSE)</f>
        <v>Y14T17</v>
      </c>
      <c r="AC140" s="74">
        <f t="shared" ref="AC140:AC170" si="29">VLOOKUP($S140,$B$11:$H$212,6,FALSE)</f>
        <v>0</v>
      </c>
      <c r="AD140" s="74" t="str">
        <f t="shared" ref="AD140:AD170" si="30">VLOOKUP($S140,$B$11:$H$212,7,FALSE)</f>
        <v>Ministry of Social Welfare</v>
      </c>
      <c r="AE140" s="61" t="b">
        <f t="shared" ref="AE140:AE170" si="31">AA140=U140</f>
        <v>1</v>
      </c>
      <c r="AF140" s="61" t="b">
        <f t="shared" ref="AF140:AF170" si="32">AB140=V140</f>
        <v>1</v>
      </c>
      <c r="AG140" s="61" t="b">
        <f t="shared" ref="AG140:AG170" si="33">AC140=W140</f>
        <v>1</v>
      </c>
      <c r="AH140" s="61" t="b">
        <f t="shared" ref="AH140:AH170" si="34">AD140=X140</f>
        <v>1</v>
      </c>
      <c r="AI140" s="61" t="s">
        <v>494</v>
      </c>
      <c r="AJ140" s="61">
        <v>39.6</v>
      </c>
      <c r="AK140" s="132">
        <f t="shared" si="24"/>
        <v>39.596025131549439</v>
      </c>
      <c r="AL140" s="132">
        <f t="shared" ref="AL140:AL168" si="35">AK140-AJ140</f>
        <v>-3.9748684505624965E-3</v>
      </c>
    </row>
    <row r="141" spans="1:38" x14ac:dyDescent="0.3">
      <c r="A141" s="61" t="s">
        <v>198</v>
      </c>
      <c r="B141" s="61" t="s">
        <v>463</v>
      </c>
      <c r="C141" s="96" t="s">
        <v>12</v>
      </c>
      <c r="D141" s="61" t="s">
        <v>12</v>
      </c>
      <c r="E141" s="69" t="s">
        <v>12</v>
      </c>
      <c r="F141" s="71" t="s">
        <v>12</v>
      </c>
      <c r="G141" s="72" t="s">
        <v>12</v>
      </c>
      <c r="H141" s="73" t="s">
        <v>12</v>
      </c>
      <c r="J141" s="61" t="e">
        <f>IF(VLOOKUP($A141,'[1]2. Child Protection'!$B$8:$BG$226,'[1]2. Child Protection'!T$1,FALSE)=C141,"",VLOOKUP($A141,'[1]2. Child Protection'!$B$8:$BG$226,'[1]2. Child Protection'!T$1,FALSE)-C141)</f>
        <v>#VALUE!</v>
      </c>
      <c r="K141" s="61" t="str">
        <f>IF(VLOOKUP($A141,'[1]2. Child Protection'!$B$8:$BG$226,'[1]2. Child Protection'!U$1,FALSE)=D141,"",VLOOKUP($A141,'[1]2. Child Protection'!$B$8:$BG$226,'[1]2. Child Protection'!U$1,FALSE))</f>
        <v/>
      </c>
      <c r="L141" s="74" t="e">
        <f>IF(VLOOKUP($A141,'[1]2. Child Protection'!$B$8:$BG$226,'[1]2. Child Protection'!V$1,FALSE)=#REF!,"",VLOOKUP($A141,'[1]2. Child Protection'!$B$8:$BG$226,'[1]2. Child Protection'!V$1,FALSE)-#REF!)</f>
        <v>#REF!</v>
      </c>
      <c r="M141" s="74" t="e">
        <f>IF(VLOOKUP($A141,'[1]2. Child Protection'!$B$8:$BG$226,'[1]2. Child Protection'!W$1,FALSE)=#REF!,"",VLOOKUP($A141,'[1]2. Child Protection'!$B$8:$BG$226,'[1]2. Child Protection'!W$1,FALSE))</f>
        <v>#REF!</v>
      </c>
      <c r="N141" s="74" t="e">
        <f>IF(VLOOKUP($A141,'[1]2. Child Protection'!$B$8:$BG$226,'[1]2. Child Protection'!X$1,FALSE)=E141,"",VLOOKUP($A141,'[1]2. Child Protection'!$B$8:$BG$226,'[1]2. Child Protection'!X$1,FALSE)-E141)</f>
        <v>#VALUE!</v>
      </c>
      <c r="O141" s="74" t="e">
        <f>IF(VLOOKUP($A141,'[1]2. Child Protection'!$B$8:$BG$226,'[1]2. Child Protection'!Y$1,FALSE)=#REF!,"",VLOOKUP($A141,'[1]2. Child Protection'!$B$8:$BG$226,'[1]2. Child Protection'!Y$1,FALSE))</f>
        <v>#REF!</v>
      </c>
      <c r="P141" s="74" t="e">
        <f>IF(VLOOKUP($A141,'[1]2. Child Protection'!$B$8:$BG$226,'[1]2. Child Protection'!Z$1,FALSE)=F141,"",VLOOKUP($A141,'[1]2. Child Protection'!$B$8:$BG$226,'[1]2. Child Protection'!Z$1,FALSE)-F141)</f>
        <v>#VALUE!</v>
      </c>
      <c r="Q141" s="74" t="str">
        <f>IF(VLOOKUP($A141,'[1]2. Child Protection'!$B$8:$BG$226,'[1]2. Child Protection'!AA$1,FALSE)=G141,"",VLOOKUP($A141,'[1]2. Child Protection'!$B$8:$BG$226,'[1]2. Child Protection'!AA$1,FALSE))</f>
        <v/>
      </c>
      <c r="R141" s="61" t="str">
        <f>IF(VLOOKUP($A141,'[1]2. Child Protection'!$B$8:$BG$226,'[1]2. Child Protection'!AB$1,FALSE)=H141,"",VLOOKUP($A141,'[1]2. Child Protection'!$B$8:$BG$226,'[1]2. Child Protection'!AB$1,FALSE))</f>
        <v>ENDESA 2011/12</v>
      </c>
      <c r="S141" s="61" t="s">
        <v>493</v>
      </c>
      <c r="T141" s="132">
        <v>161.99292581351497</v>
      </c>
      <c r="U141" s="61">
        <v>2004</v>
      </c>
      <c r="V141" s="61" t="s">
        <v>604</v>
      </c>
      <c r="X141" s="61" t="s">
        <v>552</v>
      </c>
      <c r="Y141" s="61" t="b">
        <f t="shared" si="25"/>
        <v>0</v>
      </c>
      <c r="Z141" s="132">
        <f t="shared" si="26"/>
        <v>0</v>
      </c>
      <c r="AA141" s="74">
        <f t="shared" si="27"/>
        <v>0</v>
      </c>
      <c r="AB141" s="74">
        <f t="shared" si="28"/>
        <v>0</v>
      </c>
      <c r="AC141" s="74">
        <f t="shared" si="29"/>
        <v>0</v>
      </c>
      <c r="AD141" s="74">
        <f t="shared" si="30"/>
        <v>0</v>
      </c>
      <c r="AE141" s="61" t="b">
        <f t="shared" si="31"/>
        <v>0</v>
      </c>
      <c r="AF141" s="61" t="b">
        <f t="shared" si="32"/>
        <v>0</v>
      </c>
      <c r="AG141" s="61" t="b">
        <f t="shared" si="33"/>
        <v>1</v>
      </c>
      <c r="AH141" s="61" t="b">
        <f t="shared" si="34"/>
        <v>0</v>
      </c>
      <c r="AI141" s="61" t="s">
        <v>495</v>
      </c>
      <c r="AJ141" s="61">
        <v>37.299999999999997</v>
      </c>
      <c r="AK141" s="132">
        <f t="shared" si="24"/>
        <v>37.282518641259323</v>
      </c>
      <c r="AL141" s="132">
        <f t="shared" si="35"/>
        <v>-1.748135874067458E-2</v>
      </c>
    </row>
    <row r="142" spans="1:38" x14ac:dyDescent="0.3">
      <c r="A142" s="61" t="s">
        <v>229</v>
      </c>
      <c r="B142" s="61" t="s">
        <v>459</v>
      </c>
      <c r="C142" s="96" t="s">
        <v>12</v>
      </c>
      <c r="D142" s="61" t="s">
        <v>12</v>
      </c>
      <c r="E142" s="69" t="s">
        <v>12</v>
      </c>
      <c r="F142" s="71" t="s">
        <v>12</v>
      </c>
      <c r="G142" s="72" t="s">
        <v>12</v>
      </c>
      <c r="H142" s="73" t="s">
        <v>12</v>
      </c>
      <c r="J142" s="61" t="e">
        <f>IF(VLOOKUP($A142,'[1]2. Child Protection'!$B$8:$BG$226,'[1]2. Child Protection'!T$1,FALSE)=C142,"",VLOOKUP($A142,'[1]2. Child Protection'!$B$8:$BG$226,'[1]2. Child Protection'!T$1,FALSE)-C142)</f>
        <v>#VALUE!</v>
      </c>
      <c r="K142" s="61" t="str">
        <f>IF(VLOOKUP($A142,'[1]2. Child Protection'!$B$8:$BG$226,'[1]2. Child Protection'!U$1,FALSE)=D142,"",VLOOKUP($A142,'[1]2. Child Protection'!$B$8:$BG$226,'[1]2. Child Protection'!U$1,FALSE))</f>
        <v/>
      </c>
      <c r="L142" s="74" t="e">
        <f>IF(VLOOKUP($A142,'[1]2. Child Protection'!$B$8:$BG$226,'[1]2. Child Protection'!V$1,FALSE)=#REF!,"",VLOOKUP($A142,'[1]2. Child Protection'!$B$8:$BG$226,'[1]2. Child Protection'!V$1,FALSE)-#REF!)</f>
        <v>#REF!</v>
      </c>
      <c r="M142" s="74" t="e">
        <f>IF(VLOOKUP($A142,'[1]2. Child Protection'!$B$8:$BG$226,'[1]2. Child Protection'!W$1,FALSE)=#REF!,"",VLOOKUP($A142,'[1]2. Child Protection'!$B$8:$BG$226,'[1]2. Child Protection'!W$1,FALSE))</f>
        <v>#REF!</v>
      </c>
      <c r="N142" s="74" t="e">
        <f>IF(VLOOKUP($A142,'[1]2. Child Protection'!$B$8:$BG$226,'[1]2. Child Protection'!X$1,FALSE)=E142,"",VLOOKUP($A142,'[1]2. Child Protection'!$B$8:$BG$226,'[1]2. Child Protection'!X$1,FALSE)-E142)</f>
        <v>#VALUE!</v>
      </c>
      <c r="O142" s="74" t="e">
        <f>IF(VLOOKUP($A142,'[1]2. Child Protection'!$B$8:$BG$226,'[1]2. Child Protection'!Y$1,FALSE)=#REF!,"",VLOOKUP($A142,'[1]2. Child Protection'!$B$8:$BG$226,'[1]2. Child Protection'!Y$1,FALSE))</f>
        <v>#REF!</v>
      </c>
      <c r="P142" s="74" t="e">
        <f>IF(VLOOKUP($A142,'[1]2. Child Protection'!$B$8:$BG$226,'[1]2. Child Protection'!Z$1,FALSE)=F142,"",VLOOKUP($A142,'[1]2. Child Protection'!$B$8:$BG$226,'[1]2. Child Protection'!Z$1,FALSE)-F142)</f>
        <v>#VALUE!</v>
      </c>
      <c r="Q142" s="74" t="str">
        <f>IF(VLOOKUP($A142,'[1]2. Child Protection'!$B$8:$BG$226,'[1]2. Child Protection'!AA$1,FALSE)=G142,"",VLOOKUP($A142,'[1]2. Child Protection'!$B$8:$BG$226,'[1]2. Child Protection'!AA$1,FALSE))</f>
        <v/>
      </c>
      <c r="R142" s="61" t="str">
        <f>IF(VLOOKUP($A142,'[1]2. Child Protection'!$B$8:$BG$226,'[1]2. Child Protection'!AB$1,FALSE)=H142,"",VLOOKUP($A142,'[1]2. Child Protection'!$B$8:$BG$226,'[1]2. Child Protection'!AB$1,FALSE))</f>
        <v/>
      </c>
      <c r="S142" s="61" t="s">
        <v>494</v>
      </c>
      <c r="T142" s="132">
        <v>39.596025131549439</v>
      </c>
      <c r="U142" s="61">
        <v>2018</v>
      </c>
      <c r="V142" s="61" t="s">
        <v>549</v>
      </c>
      <c r="X142" s="61" t="s">
        <v>552</v>
      </c>
      <c r="Y142" s="61" t="b">
        <f t="shared" si="25"/>
        <v>1</v>
      </c>
      <c r="Z142" s="132">
        <f t="shared" si="26"/>
        <v>39.596025131549439</v>
      </c>
      <c r="AA142" s="74">
        <f t="shared" si="27"/>
        <v>2018</v>
      </c>
      <c r="AB142" s="74" t="str">
        <f t="shared" si="28"/>
        <v>Y14T17</v>
      </c>
      <c r="AC142" s="74">
        <f t="shared" si="29"/>
        <v>0</v>
      </c>
      <c r="AD142" s="74" t="str">
        <f t="shared" si="30"/>
        <v>UNODC</v>
      </c>
      <c r="AE142" s="61" t="b">
        <f t="shared" si="31"/>
        <v>1</v>
      </c>
      <c r="AF142" s="61" t="b">
        <f t="shared" si="32"/>
        <v>1</v>
      </c>
      <c r="AG142" s="61" t="b">
        <f t="shared" si="33"/>
        <v>1</v>
      </c>
      <c r="AH142" s="61" t="b">
        <f t="shared" si="34"/>
        <v>1</v>
      </c>
      <c r="AI142" s="61" t="s">
        <v>498</v>
      </c>
      <c r="AJ142" s="61">
        <v>3.9</v>
      </c>
      <c r="AK142" s="132">
        <f t="shared" si="24"/>
        <v>3.9187188269637616</v>
      </c>
      <c r="AL142" s="132">
        <f t="shared" si="35"/>
        <v>1.8718826963761703E-2</v>
      </c>
    </row>
    <row r="143" spans="1:38" x14ac:dyDescent="0.3">
      <c r="A143" s="61" t="s">
        <v>196</v>
      </c>
      <c r="B143" s="61" t="s">
        <v>461</v>
      </c>
      <c r="C143" s="96">
        <v>35.896547655804824</v>
      </c>
      <c r="D143" s="61" t="s">
        <v>12</v>
      </c>
      <c r="E143" s="69">
        <v>2019</v>
      </c>
      <c r="F143" s="69" t="s">
        <v>553</v>
      </c>
      <c r="G143" s="70"/>
      <c r="H143" s="73" t="s">
        <v>562</v>
      </c>
      <c r="J143" s="61" t="e">
        <f>IF(VLOOKUP($A143,'[1]2. Child Protection'!$B$8:$BG$226,'[1]2. Child Protection'!T$1,FALSE)=C143,"",VLOOKUP($A143,'[1]2. Child Protection'!$B$8:$BG$226,'[1]2. Child Protection'!T$1,FALSE)-C143)</f>
        <v>#VALUE!</v>
      </c>
      <c r="K143" s="61" t="str">
        <f>IF(VLOOKUP($A143,'[1]2. Child Protection'!$B$8:$BG$226,'[1]2. Child Protection'!U$1,FALSE)=D143,"",VLOOKUP($A143,'[1]2. Child Protection'!$B$8:$BG$226,'[1]2. Child Protection'!U$1,FALSE))</f>
        <v/>
      </c>
      <c r="L143" s="74" t="e">
        <f>IF(VLOOKUP($A143,'[1]2. Child Protection'!$B$8:$BG$226,'[1]2. Child Protection'!V$1,FALSE)=#REF!,"",VLOOKUP($A143,'[1]2. Child Protection'!$B$8:$BG$226,'[1]2. Child Protection'!V$1,FALSE)-#REF!)</f>
        <v>#REF!</v>
      </c>
      <c r="M143" s="74" t="e">
        <f>IF(VLOOKUP($A143,'[1]2. Child Protection'!$B$8:$BG$226,'[1]2. Child Protection'!W$1,FALSE)=#REF!,"",VLOOKUP($A143,'[1]2. Child Protection'!$B$8:$BG$226,'[1]2. Child Protection'!W$1,FALSE))</f>
        <v>#REF!</v>
      </c>
      <c r="N143" s="74">
        <f>IF(VLOOKUP($A143,'[1]2. Child Protection'!$B$8:$BG$226,'[1]2. Child Protection'!X$1,FALSE)=E143,"",VLOOKUP($A143,'[1]2. Child Protection'!$B$8:$BG$226,'[1]2. Child Protection'!X$1,FALSE)-E143)</f>
        <v>-1919</v>
      </c>
      <c r="O143" s="74" t="e">
        <f>IF(VLOOKUP($A143,'[1]2. Child Protection'!$B$8:$BG$226,'[1]2. Child Protection'!Y$1,FALSE)=#REF!,"",VLOOKUP($A143,'[1]2. Child Protection'!$B$8:$BG$226,'[1]2. Child Protection'!Y$1,FALSE))</f>
        <v>#REF!</v>
      </c>
      <c r="P143" s="74" t="e">
        <f>IF(VLOOKUP($A143,'[1]2. Child Protection'!$B$8:$BG$226,'[1]2. Child Protection'!Z$1,FALSE)=F143,"",VLOOKUP($A143,'[1]2. Child Protection'!$B$8:$BG$226,'[1]2. Child Protection'!Z$1,FALSE)-F143)</f>
        <v>#VALUE!</v>
      </c>
      <c r="Q143" s="74" t="str">
        <f>IF(VLOOKUP($A143,'[1]2. Child Protection'!$B$8:$BG$226,'[1]2. Child Protection'!AA$1,FALSE)=G143,"",VLOOKUP($A143,'[1]2. Child Protection'!$B$8:$BG$226,'[1]2. Child Protection'!AA$1,FALSE))</f>
        <v>v</v>
      </c>
      <c r="R143" s="61" t="str">
        <f>IF(VLOOKUP($A143,'[1]2. Child Protection'!$B$8:$BG$226,'[1]2. Child Protection'!AB$1,FALSE)=H143,"",VLOOKUP($A143,'[1]2. Child Protection'!$B$8:$BG$226,'[1]2. Child Protection'!AB$1,FALSE))</f>
        <v>UNSD Population and Vital Statistics Report, January 2021, latest update on 4 Jan 2022</v>
      </c>
      <c r="S143" s="61" t="s">
        <v>495</v>
      </c>
      <c r="T143" s="132">
        <v>37.282518641259323</v>
      </c>
      <c r="U143" s="61">
        <v>2018</v>
      </c>
      <c r="V143" s="61" t="s">
        <v>549</v>
      </c>
      <c r="X143" s="61" t="s">
        <v>552</v>
      </c>
      <c r="Y143" s="61" t="b">
        <f t="shared" si="25"/>
        <v>1</v>
      </c>
      <c r="Z143" s="132">
        <f t="shared" si="26"/>
        <v>37.282518641259323</v>
      </c>
      <c r="AA143" s="74">
        <f t="shared" si="27"/>
        <v>2018</v>
      </c>
      <c r="AB143" s="74" t="str">
        <f t="shared" si="28"/>
        <v>Y14T17</v>
      </c>
      <c r="AC143" s="74">
        <f t="shared" si="29"/>
        <v>0</v>
      </c>
      <c r="AD143" s="74" t="str">
        <f t="shared" si="30"/>
        <v>UNODC</v>
      </c>
      <c r="AE143" s="61" t="b">
        <f t="shared" si="31"/>
        <v>1</v>
      </c>
      <c r="AF143" s="61" t="b">
        <f t="shared" si="32"/>
        <v>1</v>
      </c>
      <c r="AG143" s="61" t="b">
        <f t="shared" si="33"/>
        <v>1</v>
      </c>
      <c r="AH143" s="61" t="b">
        <f t="shared" si="34"/>
        <v>1</v>
      </c>
      <c r="AI143" s="61" t="s">
        <v>500</v>
      </c>
      <c r="AJ143" s="61">
        <v>44.8</v>
      </c>
      <c r="AK143" s="132">
        <f t="shared" si="24"/>
        <v>44.793681639493315</v>
      </c>
      <c r="AL143" s="132">
        <f t="shared" si="35"/>
        <v>-6.3183605066825521E-3</v>
      </c>
    </row>
    <row r="144" spans="1:38" x14ac:dyDescent="0.3">
      <c r="A144" s="61" t="s">
        <v>205</v>
      </c>
      <c r="B144" s="61" t="s">
        <v>467</v>
      </c>
      <c r="C144" s="96">
        <v>2.6224968267788391</v>
      </c>
      <c r="D144" s="61" t="s">
        <v>12</v>
      </c>
      <c r="E144" s="69">
        <v>2018</v>
      </c>
      <c r="F144" s="69" t="s">
        <v>564</v>
      </c>
      <c r="G144" s="70"/>
      <c r="H144" s="73" t="s">
        <v>562</v>
      </c>
      <c r="J144" s="61" t="e">
        <f>IF(VLOOKUP($A144,'[1]2. Child Protection'!$B$8:$BG$226,'[1]2. Child Protection'!T$1,FALSE)=C144,"",VLOOKUP($A144,'[1]2. Child Protection'!$B$8:$BG$226,'[1]2. Child Protection'!T$1,FALSE)-C144)</f>
        <v>#VALUE!</v>
      </c>
      <c r="K144" s="61" t="str">
        <f>IF(VLOOKUP($A144,'[1]2. Child Protection'!$B$8:$BG$226,'[1]2. Child Protection'!U$1,FALSE)=D144,"",VLOOKUP($A144,'[1]2. Child Protection'!$B$8:$BG$226,'[1]2. Child Protection'!U$1,FALSE))</f>
        <v/>
      </c>
      <c r="L144" s="74" t="e">
        <f>IF(VLOOKUP($A144,'[1]2. Child Protection'!$B$8:$BG$226,'[1]2. Child Protection'!V$1,FALSE)=#REF!,"",VLOOKUP($A144,'[1]2. Child Protection'!$B$8:$BG$226,'[1]2. Child Protection'!V$1,FALSE)-#REF!)</f>
        <v>#REF!</v>
      </c>
      <c r="M144" s="74" t="e">
        <f>IF(VLOOKUP($A144,'[1]2. Child Protection'!$B$8:$BG$226,'[1]2. Child Protection'!W$1,FALSE)=#REF!,"",VLOOKUP($A144,'[1]2. Child Protection'!$B$8:$BG$226,'[1]2. Child Protection'!W$1,FALSE))</f>
        <v>#REF!</v>
      </c>
      <c r="N144" s="74">
        <f>IF(VLOOKUP($A144,'[1]2. Child Protection'!$B$8:$BG$226,'[1]2. Child Protection'!X$1,FALSE)=E144,"",VLOOKUP($A144,'[1]2. Child Protection'!$B$8:$BG$226,'[1]2. Child Protection'!X$1,FALSE)-E144)</f>
        <v>-1918</v>
      </c>
      <c r="O144" s="74" t="e">
        <f>IF(VLOOKUP($A144,'[1]2. Child Protection'!$B$8:$BG$226,'[1]2. Child Protection'!Y$1,FALSE)=#REF!,"",VLOOKUP($A144,'[1]2. Child Protection'!$B$8:$BG$226,'[1]2. Child Protection'!Y$1,FALSE))</f>
        <v>#REF!</v>
      </c>
      <c r="P144" s="74" t="e">
        <f>IF(VLOOKUP($A144,'[1]2. Child Protection'!$B$8:$BG$226,'[1]2. Child Protection'!Z$1,FALSE)=F144,"",VLOOKUP($A144,'[1]2. Child Protection'!$B$8:$BG$226,'[1]2. Child Protection'!Z$1,FALSE)-F144)</f>
        <v>#VALUE!</v>
      </c>
      <c r="Q144" s="74" t="str">
        <f>IF(VLOOKUP($A144,'[1]2. Child Protection'!$B$8:$BG$226,'[1]2. Child Protection'!AA$1,FALSE)=G144,"",VLOOKUP($A144,'[1]2. Child Protection'!$B$8:$BG$226,'[1]2. Child Protection'!AA$1,FALSE))</f>
        <v>v</v>
      </c>
      <c r="R144" s="61" t="str">
        <f>IF(VLOOKUP($A144,'[1]2. Child Protection'!$B$8:$BG$226,'[1]2. Child Protection'!AB$1,FALSE)=H144,"",VLOOKUP($A144,'[1]2. Child Protection'!$B$8:$BG$226,'[1]2. Child Protection'!AB$1,FALSE))</f>
        <v>UNSD Population and Vital Statistics Report, January 2021, latest update on 4 Jan 2022</v>
      </c>
      <c r="S144" s="61" t="s">
        <v>498</v>
      </c>
      <c r="T144" s="132">
        <v>3.9187188269637616</v>
      </c>
      <c r="U144" s="61">
        <v>2020</v>
      </c>
      <c r="V144" s="61" t="s">
        <v>549</v>
      </c>
      <c r="X144" s="61" t="s">
        <v>659</v>
      </c>
      <c r="Y144" s="61" t="b">
        <f t="shared" si="25"/>
        <v>1</v>
      </c>
      <c r="Z144" s="132">
        <f t="shared" si="26"/>
        <v>3.9187188269637616</v>
      </c>
      <c r="AA144" s="74">
        <f t="shared" si="27"/>
        <v>2020</v>
      </c>
      <c r="AB144" s="74" t="str">
        <f t="shared" si="28"/>
        <v>Y14T17</v>
      </c>
      <c r="AC144" s="74">
        <f t="shared" si="29"/>
        <v>0</v>
      </c>
      <c r="AD144" s="74" t="str">
        <f t="shared" si="30"/>
        <v>Department of Correctional Services, 2019/20 Inter-Departmental Annual Reports on the Implementation of The Child Justice Act (Act 75 Of 2008), table 1, page 113</v>
      </c>
      <c r="AE144" s="61" t="b">
        <f t="shared" si="31"/>
        <v>1</v>
      </c>
      <c r="AF144" s="61" t="b">
        <f t="shared" si="32"/>
        <v>1</v>
      </c>
      <c r="AG144" s="61" t="b">
        <f t="shared" si="33"/>
        <v>1</v>
      </c>
      <c r="AH144" s="61" t="b">
        <f t="shared" si="34"/>
        <v>1</v>
      </c>
      <c r="AI144" s="61" t="s">
        <v>501</v>
      </c>
      <c r="AJ144" s="61">
        <v>132.1</v>
      </c>
      <c r="AK144" s="132">
        <f t="shared" si="24"/>
        <v>132.05025237573207</v>
      </c>
      <c r="AL144" s="132">
        <f t="shared" si="35"/>
        <v>-4.9747624267922674E-2</v>
      </c>
    </row>
    <row r="145" spans="1:38" x14ac:dyDescent="0.3">
      <c r="A145" s="61" t="s">
        <v>195</v>
      </c>
      <c r="B145" s="61" t="s">
        <v>460</v>
      </c>
      <c r="C145" s="74">
        <v>13.853052074894553</v>
      </c>
      <c r="D145" s="61" t="s">
        <v>28</v>
      </c>
      <c r="E145" s="69">
        <v>2021</v>
      </c>
      <c r="F145" s="71" t="s">
        <v>641</v>
      </c>
      <c r="G145" s="72" t="s">
        <v>642</v>
      </c>
      <c r="H145" s="73" t="s">
        <v>643</v>
      </c>
      <c r="J145" s="61">
        <f>IF(VLOOKUP($A145,'[1]2. Child Protection'!$B$8:$BG$226,'[1]2. Child Protection'!T$1,FALSE)=C145,"",VLOOKUP($A145,'[1]2. Child Protection'!$B$8:$BG$226,'[1]2. Child Protection'!T$1,FALSE)-C145)</f>
        <v>45.646947925105451</v>
      </c>
      <c r="K145" s="61">
        <f>IF(VLOOKUP($A145,'[1]2. Child Protection'!$B$8:$BG$226,'[1]2. Child Protection'!U$1,FALSE)=D145,"",VLOOKUP($A145,'[1]2. Child Protection'!$B$8:$BG$226,'[1]2. Child Protection'!U$1,FALSE))</f>
        <v>0</v>
      </c>
      <c r="L145" s="74" t="e">
        <f>IF(VLOOKUP($A145,'[1]2. Child Protection'!$B$8:$BG$226,'[1]2. Child Protection'!V$1,FALSE)=#REF!,"",VLOOKUP($A145,'[1]2. Child Protection'!$B$8:$BG$226,'[1]2. Child Protection'!V$1,FALSE)-#REF!)</f>
        <v>#REF!</v>
      </c>
      <c r="M145" s="74" t="e">
        <f>IF(VLOOKUP($A145,'[1]2. Child Protection'!$B$8:$BG$226,'[1]2. Child Protection'!W$1,FALSE)=#REF!,"",VLOOKUP($A145,'[1]2. Child Protection'!$B$8:$BG$226,'[1]2. Child Protection'!W$1,FALSE))</f>
        <v>#REF!</v>
      </c>
      <c r="N145" s="74">
        <f>IF(VLOOKUP($A145,'[1]2. Child Protection'!$B$8:$BG$226,'[1]2. Child Protection'!X$1,FALSE)=E145,"",VLOOKUP($A145,'[1]2. Child Protection'!$B$8:$BG$226,'[1]2. Child Protection'!X$1,FALSE)-E145)</f>
        <v>-1944.7</v>
      </c>
      <c r="O145" s="74" t="e">
        <f>IF(VLOOKUP($A145,'[1]2. Child Protection'!$B$8:$BG$226,'[1]2. Child Protection'!Y$1,FALSE)=#REF!,"",VLOOKUP($A145,'[1]2. Child Protection'!$B$8:$BG$226,'[1]2. Child Protection'!Y$1,FALSE))</f>
        <v>#REF!</v>
      </c>
      <c r="P145" s="74" t="e">
        <f>IF(VLOOKUP($A145,'[1]2. Child Protection'!$B$8:$BG$226,'[1]2. Child Protection'!Z$1,FALSE)=F145,"",VLOOKUP($A145,'[1]2. Child Protection'!$B$8:$BG$226,'[1]2. Child Protection'!Z$1,FALSE)-F145)</f>
        <v>#VALUE!</v>
      </c>
      <c r="Q145" s="74">
        <f>IF(VLOOKUP($A145,'[1]2. Child Protection'!$B$8:$BG$226,'[1]2. Child Protection'!AA$1,FALSE)=G145,"",VLOOKUP($A145,'[1]2. Child Protection'!$B$8:$BG$226,'[1]2. Child Protection'!AA$1,FALSE))</f>
        <v>0</v>
      </c>
      <c r="R145" s="61" t="str">
        <f>IF(VLOOKUP($A145,'[1]2. Child Protection'!$B$8:$BG$226,'[1]2. Child Protection'!AB$1,FALSE)=H145,"",VLOOKUP($A145,'[1]2. Child Protection'!$B$8:$BG$226,'[1]2. Child Protection'!AB$1,FALSE))</f>
        <v>MICS 2019</v>
      </c>
      <c r="S145" s="61" t="s">
        <v>500</v>
      </c>
      <c r="T145" s="132">
        <v>44.793681639493315</v>
      </c>
      <c r="U145" s="61">
        <v>2019</v>
      </c>
      <c r="V145" s="61" t="s">
        <v>549</v>
      </c>
      <c r="X145" s="61" t="s">
        <v>562</v>
      </c>
      <c r="Y145" s="61" t="b">
        <f t="shared" si="25"/>
        <v>1</v>
      </c>
      <c r="Z145" s="132">
        <f t="shared" si="26"/>
        <v>44.793681639493315</v>
      </c>
      <c r="AA145" s="74">
        <f t="shared" si="27"/>
        <v>2019</v>
      </c>
      <c r="AB145" s="74" t="str">
        <f t="shared" si="28"/>
        <v>Y14T17</v>
      </c>
      <c r="AC145" s="74">
        <f t="shared" si="29"/>
        <v>0</v>
      </c>
      <c r="AD145" s="74" t="str">
        <f t="shared" si="30"/>
        <v>Eurostat</v>
      </c>
      <c r="AE145" s="61" t="b">
        <f t="shared" si="31"/>
        <v>1</v>
      </c>
      <c r="AF145" s="61" t="b">
        <f t="shared" si="32"/>
        <v>1</v>
      </c>
      <c r="AG145" s="61" t="b">
        <f t="shared" si="33"/>
        <v>1</v>
      </c>
      <c r="AH145" s="61" t="b">
        <f t="shared" si="34"/>
        <v>1</v>
      </c>
      <c r="AI145" s="61" t="s">
        <v>502</v>
      </c>
      <c r="AJ145" s="61">
        <v>149.6</v>
      </c>
      <c r="AK145" s="132">
        <f t="shared" si="24"/>
        <v>149.61681383979177</v>
      </c>
      <c r="AL145" s="132">
        <f t="shared" si="35"/>
        <v>1.6813839791780083E-2</v>
      </c>
    </row>
    <row r="146" spans="1:38" x14ac:dyDescent="0.3">
      <c r="A146" s="61" t="s">
        <v>193</v>
      </c>
      <c r="B146" s="61" t="s">
        <v>458</v>
      </c>
      <c r="C146" s="96" t="s">
        <v>12</v>
      </c>
      <c r="D146" s="61" t="s">
        <v>12</v>
      </c>
      <c r="E146" s="69" t="s">
        <v>12</v>
      </c>
      <c r="F146" s="71" t="s">
        <v>12</v>
      </c>
      <c r="G146" s="72" t="s">
        <v>12</v>
      </c>
      <c r="H146" s="73" t="s">
        <v>12</v>
      </c>
      <c r="J146" s="61" t="e">
        <f>IF(VLOOKUP($A146,'[1]2. Child Protection'!$B$8:$BG$226,'[1]2. Child Protection'!T$1,FALSE)=C146,"",VLOOKUP($A146,'[1]2. Child Protection'!$B$8:$BG$226,'[1]2. Child Protection'!T$1,FALSE)-C146)</f>
        <v>#VALUE!</v>
      </c>
      <c r="K146" s="61" t="str">
        <f>IF(VLOOKUP($A146,'[1]2. Child Protection'!$B$8:$BG$226,'[1]2. Child Protection'!U$1,FALSE)=D146,"",VLOOKUP($A146,'[1]2. Child Protection'!$B$8:$BG$226,'[1]2. Child Protection'!U$1,FALSE))</f>
        <v/>
      </c>
      <c r="L146" s="74" t="e">
        <f>IF(VLOOKUP($A146,'[1]2. Child Protection'!$B$8:$BG$226,'[1]2. Child Protection'!V$1,FALSE)=#REF!,"",VLOOKUP($A146,'[1]2. Child Protection'!$B$8:$BG$226,'[1]2. Child Protection'!V$1,FALSE)-#REF!)</f>
        <v>#REF!</v>
      </c>
      <c r="M146" s="74" t="e">
        <f>IF(VLOOKUP($A146,'[1]2. Child Protection'!$B$8:$BG$226,'[1]2. Child Protection'!W$1,FALSE)=#REF!,"",VLOOKUP($A146,'[1]2. Child Protection'!$B$8:$BG$226,'[1]2. Child Protection'!W$1,FALSE))</f>
        <v>#REF!</v>
      </c>
      <c r="N146" s="74" t="e">
        <f>IF(VLOOKUP($A146,'[1]2. Child Protection'!$B$8:$BG$226,'[1]2. Child Protection'!X$1,FALSE)=E146,"",VLOOKUP($A146,'[1]2. Child Protection'!$B$8:$BG$226,'[1]2. Child Protection'!X$1,FALSE)-E146)</f>
        <v>#VALUE!</v>
      </c>
      <c r="O146" s="74" t="e">
        <f>IF(VLOOKUP($A146,'[1]2. Child Protection'!$B$8:$BG$226,'[1]2. Child Protection'!Y$1,FALSE)=#REF!,"",VLOOKUP($A146,'[1]2. Child Protection'!$B$8:$BG$226,'[1]2. Child Protection'!Y$1,FALSE))</f>
        <v>#REF!</v>
      </c>
      <c r="P146" s="74" t="e">
        <f>IF(VLOOKUP($A146,'[1]2. Child Protection'!$B$8:$BG$226,'[1]2. Child Protection'!Z$1,FALSE)=F146,"",VLOOKUP($A146,'[1]2. Child Protection'!$B$8:$BG$226,'[1]2. Child Protection'!Z$1,FALSE)-F146)</f>
        <v>#VALUE!</v>
      </c>
      <c r="Q146" s="74" t="str">
        <f>IF(VLOOKUP($A146,'[1]2. Child Protection'!$B$8:$BG$226,'[1]2. Child Protection'!AA$1,FALSE)=G146,"",VLOOKUP($A146,'[1]2. Child Protection'!$B$8:$BG$226,'[1]2. Child Protection'!AA$1,FALSE))</f>
        <v/>
      </c>
      <c r="R146" s="61" t="str">
        <f>IF(VLOOKUP($A146,'[1]2. Child Protection'!$B$8:$BG$226,'[1]2. Child Protection'!AB$1,FALSE)=H146,"",VLOOKUP($A146,'[1]2. Child Protection'!$B$8:$BG$226,'[1]2. Child Protection'!AB$1,FALSE))</f>
        <v>Vital statistics 2013</v>
      </c>
      <c r="S146" s="61" t="s">
        <v>501</v>
      </c>
      <c r="T146" s="132">
        <v>132.05025237573207</v>
      </c>
      <c r="U146" s="61">
        <v>2019</v>
      </c>
      <c r="V146" s="61" t="s">
        <v>692</v>
      </c>
      <c r="X146" s="61" t="s">
        <v>660</v>
      </c>
      <c r="Y146" s="61" t="b">
        <f>Z146=T146</f>
        <v>1</v>
      </c>
      <c r="Z146" s="132">
        <f t="shared" si="26"/>
        <v>132.05025237573207</v>
      </c>
      <c r="AA146" s="74">
        <f t="shared" si="27"/>
        <v>2019</v>
      </c>
      <c r="AB146" s="74" t="str">
        <f t="shared" si="28"/>
        <v>Y14T15</v>
      </c>
      <c r="AC146" s="74">
        <f t="shared" si="29"/>
        <v>0</v>
      </c>
      <c r="AD146" s="74" t="str">
        <f t="shared" si="30"/>
        <v>Department of Probation and child care services, Census of children in care institutions 2019</v>
      </c>
      <c r="AE146" s="61" t="b">
        <f t="shared" si="31"/>
        <v>1</v>
      </c>
      <c r="AF146" s="61" t="b">
        <f t="shared" si="32"/>
        <v>1</v>
      </c>
      <c r="AG146" s="61" t="b">
        <f t="shared" si="33"/>
        <v>1</v>
      </c>
      <c r="AH146" s="61" t="b">
        <f t="shared" si="34"/>
        <v>1</v>
      </c>
      <c r="AI146" s="61" t="s">
        <v>503</v>
      </c>
      <c r="AJ146" s="61">
        <v>2.7</v>
      </c>
      <c r="AK146" s="132">
        <f t="shared" si="24"/>
        <v>2.6936721534906956</v>
      </c>
      <c r="AL146" s="132">
        <f t="shared" si="35"/>
        <v>-6.3278465093046243E-3</v>
      </c>
    </row>
    <row r="147" spans="1:38" x14ac:dyDescent="0.3">
      <c r="A147" s="61" t="s">
        <v>197</v>
      </c>
      <c r="B147" s="61" t="s">
        <v>462</v>
      </c>
      <c r="C147" s="96">
        <v>9.6812400226582227</v>
      </c>
      <c r="D147" s="61" t="s">
        <v>12</v>
      </c>
      <c r="E147" s="69">
        <v>2016</v>
      </c>
      <c r="F147" s="69" t="s">
        <v>554</v>
      </c>
      <c r="G147" s="70"/>
      <c r="H147" s="73" t="s">
        <v>552</v>
      </c>
      <c r="J147" s="61" t="e">
        <f>IF(VLOOKUP($A147,'[1]2. Child Protection'!$B$8:$BG$226,'[1]2. Child Protection'!T$1,FALSE)=C147,"",VLOOKUP($A147,'[1]2. Child Protection'!$B$8:$BG$226,'[1]2. Child Protection'!T$1,FALSE)-C147)</f>
        <v>#VALUE!</v>
      </c>
      <c r="K147" s="61" t="str">
        <f>IF(VLOOKUP($A147,'[1]2. Child Protection'!$B$8:$BG$226,'[1]2. Child Protection'!U$1,FALSE)=D147,"",VLOOKUP($A147,'[1]2. Child Protection'!$B$8:$BG$226,'[1]2. Child Protection'!U$1,FALSE))</f>
        <v/>
      </c>
      <c r="L147" s="74" t="e">
        <f>IF(VLOOKUP($A147,'[1]2. Child Protection'!$B$8:$BG$226,'[1]2. Child Protection'!V$1,FALSE)=#REF!,"",VLOOKUP($A147,'[1]2. Child Protection'!$B$8:$BG$226,'[1]2. Child Protection'!V$1,FALSE)-#REF!)</f>
        <v>#REF!</v>
      </c>
      <c r="M147" s="74" t="e">
        <f>IF(VLOOKUP($A147,'[1]2. Child Protection'!$B$8:$BG$226,'[1]2. Child Protection'!W$1,FALSE)=#REF!,"",VLOOKUP($A147,'[1]2. Child Protection'!$B$8:$BG$226,'[1]2. Child Protection'!W$1,FALSE))</f>
        <v>#REF!</v>
      </c>
      <c r="N147" s="74">
        <f>IF(VLOOKUP($A147,'[1]2. Child Protection'!$B$8:$BG$226,'[1]2. Child Protection'!X$1,FALSE)=E147,"",VLOOKUP($A147,'[1]2. Child Protection'!$B$8:$BG$226,'[1]2. Child Protection'!X$1,FALSE)-E147)</f>
        <v>-1916</v>
      </c>
      <c r="O147" s="74" t="e">
        <f>IF(VLOOKUP($A147,'[1]2. Child Protection'!$B$8:$BG$226,'[1]2. Child Protection'!Y$1,FALSE)=#REF!,"",VLOOKUP($A147,'[1]2. Child Protection'!$B$8:$BG$226,'[1]2. Child Protection'!Y$1,FALSE))</f>
        <v>#REF!</v>
      </c>
      <c r="P147" s="74" t="e">
        <f>IF(VLOOKUP($A147,'[1]2. Child Protection'!$B$8:$BG$226,'[1]2. Child Protection'!Z$1,FALSE)=F147,"",VLOOKUP($A147,'[1]2. Child Protection'!$B$8:$BG$226,'[1]2. Child Protection'!Z$1,FALSE)-F147)</f>
        <v>#VALUE!</v>
      </c>
      <c r="Q147" s="74" t="str">
        <f>IF(VLOOKUP($A147,'[1]2. Child Protection'!$B$8:$BG$226,'[1]2. Child Protection'!AA$1,FALSE)=G147,"",VLOOKUP($A147,'[1]2. Child Protection'!$B$8:$BG$226,'[1]2. Child Protection'!AA$1,FALSE))</f>
        <v>v</v>
      </c>
      <c r="R147" s="61" t="str">
        <f>IF(VLOOKUP($A147,'[1]2. Child Protection'!$B$8:$BG$226,'[1]2. Child Protection'!AB$1,FALSE)=H147,"",VLOOKUP($A147,'[1]2. Child Protection'!$B$8:$BG$226,'[1]2. Child Protection'!AB$1,FALSE))</f>
        <v>UNSD Population and Vital Statistics Report, January 2021, latest update on 4 Jan 2022</v>
      </c>
      <c r="S147" s="61" t="s">
        <v>502</v>
      </c>
      <c r="T147" s="132">
        <v>149.61681383979177</v>
      </c>
      <c r="U147" s="61">
        <v>2018</v>
      </c>
      <c r="V147" s="61" t="s">
        <v>553</v>
      </c>
      <c r="X147" s="61" t="s">
        <v>661</v>
      </c>
      <c r="Y147" s="61" t="b">
        <f t="shared" si="25"/>
        <v>1</v>
      </c>
      <c r="Z147" s="132">
        <f t="shared" si="26"/>
        <v>149.61681383979177</v>
      </c>
      <c r="AA147" s="74">
        <f t="shared" si="27"/>
        <v>2018</v>
      </c>
      <c r="AB147" s="74" t="str">
        <f t="shared" si="28"/>
        <v>Y12T17</v>
      </c>
      <c r="AC147" s="74">
        <f t="shared" si="29"/>
        <v>0</v>
      </c>
      <c r="AD147" s="74" t="str">
        <f t="shared" si="30"/>
        <v>Juvenile Prosecution</v>
      </c>
      <c r="AE147" s="61" t="b">
        <f t="shared" si="31"/>
        <v>1</v>
      </c>
      <c r="AF147" s="61" t="b">
        <f t="shared" si="32"/>
        <v>1</v>
      </c>
      <c r="AG147" s="61" t="b">
        <f t="shared" si="33"/>
        <v>1</v>
      </c>
      <c r="AH147" s="61" t="b">
        <f t="shared" si="34"/>
        <v>1</v>
      </c>
      <c r="AI147" s="61" t="s">
        <v>504</v>
      </c>
      <c r="AJ147" s="61">
        <v>83.4</v>
      </c>
      <c r="AK147" s="132">
        <f t="shared" si="24"/>
        <v>83.383745074636622</v>
      </c>
      <c r="AL147" s="132">
        <f t="shared" si="35"/>
        <v>-1.6254925363384132E-2</v>
      </c>
    </row>
    <row r="148" spans="1:38" x14ac:dyDescent="0.3">
      <c r="A148" s="61" t="s">
        <v>206</v>
      </c>
      <c r="B148" s="61" t="s">
        <v>468</v>
      </c>
      <c r="C148" s="96" t="s">
        <v>12</v>
      </c>
      <c r="D148" s="61" t="s">
        <v>12</v>
      </c>
      <c r="E148" s="69" t="s">
        <v>12</v>
      </c>
      <c r="F148" s="71" t="s">
        <v>12</v>
      </c>
      <c r="G148" s="72" t="s">
        <v>12</v>
      </c>
      <c r="H148" s="73" t="s">
        <v>12</v>
      </c>
      <c r="J148" s="61" t="e">
        <f>IF(VLOOKUP($A148,'[1]2. Child Protection'!$B$8:$BG$226,'[1]2. Child Protection'!T$1,FALSE)=C148,"",VLOOKUP($A148,'[1]2. Child Protection'!$B$8:$BG$226,'[1]2. Child Protection'!T$1,FALSE)-C148)</f>
        <v>#VALUE!</v>
      </c>
      <c r="K148" s="61" t="str">
        <f>IF(VLOOKUP($A148,'[1]2. Child Protection'!$B$8:$BG$226,'[1]2. Child Protection'!U$1,FALSE)=D148,"",VLOOKUP($A148,'[1]2. Child Protection'!$B$8:$BG$226,'[1]2. Child Protection'!U$1,FALSE))</f>
        <v/>
      </c>
      <c r="L148" s="74" t="e">
        <f>IF(VLOOKUP($A148,'[1]2. Child Protection'!$B$8:$BG$226,'[1]2. Child Protection'!V$1,FALSE)=#REF!,"",VLOOKUP($A148,'[1]2. Child Protection'!$B$8:$BG$226,'[1]2. Child Protection'!V$1,FALSE)-#REF!)</f>
        <v>#REF!</v>
      </c>
      <c r="M148" s="74" t="e">
        <f>IF(VLOOKUP($A148,'[1]2. Child Protection'!$B$8:$BG$226,'[1]2. Child Protection'!W$1,FALSE)=#REF!,"",VLOOKUP($A148,'[1]2. Child Protection'!$B$8:$BG$226,'[1]2. Child Protection'!W$1,FALSE))</f>
        <v>#REF!</v>
      </c>
      <c r="N148" s="74" t="e">
        <f>IF(VLOOKUP($A148,'[1]2. Child Protection'!$B$8:$BG$226,'[1]2. Child Protection'!X$1,FALSE)=E148,"",VLOOKUP($A148,'[1]2. Child Protection'!$B$8:$BG$226,'[1]2. Child Protection'!X$1,FALSE)-E148)</f>
        <v>#VALUE!</v>
      </c>
      <c r="O148" s="74" t="e">
        <f>IF(VLOOKUP($A148,'[1]2. Child Protection'!$B$8:$BG$226,'[1]2. Child Protection'!Y$1,FALSE)=#REF!,"",VLOOKUP($A148,'[1]2. Child Protection'!$B$8:$BG$226,'[1]2. Child Protection'!Y$1,FALSE))</f>
        <v>#REF!</v>
      </c>
      <c r="P148" s="74" t="e">
        <f>IF(VLOOKUP($A148,'[1]2. Child Protection'!$B$8:$BG$226,'[1]2. Child Protection'!Z$1,FALSE)=F148,"",VLOOKUP($A148,'[1]2. Child Protection'!$B$8:$BG$226,'[1]2. Child Protection'!Z$1,FALSE)-F148)</f>
        <v>#VALUE!</v>
      </c>
      <c r="Q148" s="74" t="str">
        <f>IF(VLOOKUP($A148,'[1]2. Child Protection'!$B$8:$BG$226,'[1]2. Child Protection'!AA$1,FALSE)=G148,"",VLOOKUP($A148,'[1]2. Child Protection'!$B$8:$BG$226,'[1]2. Child Protection'!AA$1,FALSE))</f>
        <v>y</v>
      </c>
      <c r="R148" s="61" t="str">
        <f>IF(VLOOKUP($A148,'[1]2. Child Protection'!$B$8:$BG$226,'[1]2. Child Protection'!AB$1,FALSE)=H148,"",VLOOKUP($A148,'[1]2. Child Protection'!$B$8:$BG$226,'[1]2. Child Protection'!AB$1,FALSE))</f>
        <v>Ministry of Health and Civil Registration</v>
      </c>
      <c r="S148" s="61" t="s">
        <v>503</v>
      </c>
      <c r="T148" s="132">
        <v>2.6936721534906956</v>
      </c>
      <c r="U148" s="61">
        <v>2020</v>
      </c>
      <c r="V148" s="61" t="s">
        <v>553</v>
      </c>
      <c r="X148" s="61" t="s">
        <v>662</v>
      </c>
      <c r="Y148" s="61" t="b">
        <f t="shared" si="25"/>
        <v>1</v>
      </c>
      <c r="Z148" s="132">
        <f t="shared" si="26"/>
        <v>2.6936721534906956</v>
      </c>
      <c r="AA148" s="74">
        <f t="shared" si="27"/>
        <v>2020</v>
      </c>
      <c r="AB148" s="74" t="str">
        <f t="shared" si="28"/>
        <v>Y12T17</v>
      </c>
      <c r="AC148" s="74">
        <f t="shared" si="29"/>
        <v>0</v>
      </c>
      <c r="AD148" s="74" t="str">
        <f t="shared" si="30"/>
        <v>State Council for Child Welfare</v>
      </c>
      <c r="AE148" s="61" t="b">
        <f t="shared" si="31"/>
        <v>1</v>
      </c>
      <c r="AF148" s="61" t="b">
        <f t="shared" si="32"/>
        <v>1</v>
      </c>
      <c r="AG148" s="61" t="b">
        <f t="shared" si="33"/>
        <v>1</v>
      </c>
      <c r="AH148" s="61" t="b">
        <f t="shared" si="34"/>
        <v>1</v>
      </c>
      <c r="AI148" s="61" t="s">
        <v>505</v>
      </c>
      <c r="AJ148" s="61">
        <v>7.4</v>
      </c>
      <c r="AK148" s="132">
        <f t="shared" si="24"/>
        <v>7.4487664532388163</v>
      </c>
      <c r="AL148" s="132">
        <f t="shared" si="35"/>
        <v>4.8766453238815899E-2</v>
      </c>
    </row>
    <row r="149" spans="1:38" x14ac:dyDescent="0.3">
      <c r="A149" s="61" t="s">
        <v>208</v>
      </c>
      <c r="B149" s="61" t="s">
        <v>469</v>
      </c>
      <c r="C149" s="74">
        <v>3.4081265483849212</v>
      </c>
      <c r="D149" s="61" t="s">
        <v>12</v>
      </c>
      <c r="E149" s="69">
        <v>2018</v>
      </c>
      <c r="F149" s="71" t="s">
        <v>554</v>
      </c>
      <c r="G149" s="72"/>
      <c r="H149" s="73" t="s">
        <v>645</v>
      </c>
      <c r="J149" s="61">
        <f>IF(VLOOKUP($A149,'[1]2. Child Protection'!$B$8:$BG$226,'[1]2. Child Protection'!T$1,FALSE)=C149,"",VLOOKUP($A149,'[1]2. Child Protection'!$B$8:$BG$226,'[1]2. Child Protection'!T$1,FALSE)-C149)</f>
        <v>31.991873451615078</v>
      </c>
      <c r="K149" s="61" t="str">
        <f>IF(VLOOKUP($A149,'[1]2. Child Protection'!$B$8:$BG$226,'[1]2. Child Protection'!U$1,FALSE)=D149,"",VLOOKUP($A149,'[1]2. Child Protection'!$B$8:$BG$226,'[1]2. Child Protection'!U$1,FALSE))</f>
        <v>y</v>
      </c>
      <c r="L149" s="74" t="e">
        <f>IF(VLOOKUP($A149,'[1]2. Child Protection'!$B$8:$BG$226,'[1]2. Child Protection'!V$1,FALSE)=#REF!,"",VLOOKUP($A149,'[1]2. Child Protection'!$B$8:$BG$226,'[1]2. Child Protection'!V$1,FALSE)-#REF!)</f>
        <v>#REF!</v>
      </c>
      <c r="M149" s="74" t="e">
        <f>IF(VLOOKUP($A149,'[1]2. Child Protection'!$B$8:$BG$226,'[1]2. Child Protection'!W$1,FALSE)=#REF!,"",VLOOKUP($A149,'[1]2. Child Protection'!$B$8:$BG$226,'[1]2. Child Protection'!W$1,FALSE))</f>
        <v>#REF!</v>
      </c>
      <c r="N149" s="74">
        <f>IF(VLOOKUP($A149,'[1]2. Child Protection'!$B$8:$BG$226,'[1]2. Child Protection'!X$1,FALSE)=E149,"",VLOOKUP($A149,'[1]2. Child Protection'!$B$8:$BG$226,'[1]2. Child Protection'!X$1,FALSE)-E149)</f>
        <v>-1975.5</v>
      </c>
      <c r="O149" s="74" t="e">
        <f>IF(VLOOKUP($A149,'[1]2. Child Protection'!$B$8:$BG$226,'[1]2. Child Protection'!Y$1,FALSE)=#REF!,"",VLOOKUP($A149,'[1]2. Child Protection'!$B$8:$BG$226,'[1]2. Child Protection'!Y$1,FALSE))</f>
        <v>#REF!</v>
      </c>
      <c r="P149" s="74" t="e">
        <f>IF(VLOOKUP($A149,'[1]2. Child Protection'!$B$8:$BG$226,'[1]2. Child Protection'!Z$1,FALSE)=F149,"",VLOOKUP($A149,'[1]2. Child Protection'!$B$8:$BG$226,'[1]2. Child Protection'!Z$1,FALSE)-F149)</f>
        <v>#VALUE!</v>
      </c>
      <c r="Q149" s="74" t="str">
        <f>IF(VLOOKUP($A149,'[1]2. Child Protection'!$B$8:$BG$226,'[1]2. Child Protection'!AA$1,FALSE)=G149,"",VLOOKUP($A149,'[1]2. Child Protection'!$B$8:$BG$226,'[1]2. Child Protection'!AA$1,FALSE))</f>
        <v>y</v>
      </c>
      <c r="R149" s="61" t="str">
        <f>IF(VLOOKUP($A149,'[1]2. Child Protection'!$B$8:$BG$226,'[1]2. Child Protection'!AB$1,FALSE)=H149,"",VLOOKUP($A149,'[1]2. Child Protection'!$B$8:$BG$226,'[1]2. Child Protection'!AB$1,FALSE))</f>
        <v>DHS 2017-18</v>
      </c>
      <c r="S149" s="61" t="s">
        <v>504</v>
      </c>
      <c r="T149" s="132">
        <v>83.383745074636622</v>
      </c>
      <c r="U149" s="61">
        <v>2020</v>
      </c>
      <c r="V149" s="61" t="s">
        <v>663</v>
      </c>
      <c r="W149" s="61" t="s">
        <v>664</v>
      </c>
      <c r="X149" s="61" t="s">
        <v>665</v>
      </c>
      <c r="Y149" s="61" t="b">
        <f t="shared" si="25"/>
        <v>1</v>
      </c>
      <c r="Z149" s="132">
        <f t="shared" si="26"/>
        <v>83.383745074636622</v>
      </c>
      <c r="AA149" s="74">
        <f t="shared" si="27"/>
        <v>2020</v>
      </c>
      <c r="AB149" s="74" t="str">
        <f t="shared" si="28"/>
        <v>Y13T18</v>
      </c>
      <c r="AC149" s="74" t="str">
        <f t="shared" si="29"/>
        <v>Age is 13-18 years</v>
      </c>
      <c r="AD149" s="74" t="str">
        <f t="shared" si="30"/>
        <v>Ministry of Justice and Police and the Youth Correction centre</v>
      </c>
      <c r="AE149" s="61" t="b">
        <f t="shared" si="31"/>
        <v>1</v>
      </c>
      <c r="AF149" s="61" t="b">
        <f t="shared" si="32"/>
        <v>1</v>
      </c>
      <c r="AG149" s="61" t="b">
        <f t="shared" si="33"/>
        <v>1</v>
      </c>
      <c r="AH149" s="61" t="b">
        <f t="shared" si="34"/>
        <v>1</v>
      </c>
      <c r="AI149" s="61" t="s">
        <v>506</v>
      </c>
      <c r="AJ149" s="61">
        <v>1.7</v>
      </c>
      <c r="AK149" s="132">
        <f t="shared" si="24"/>
        <v>1.6698495010186083</v>
      </c>
      <c r="AL149" s="132">
        <f t="shared" si="35"/>
        <v>-3.015049898139166E-2</v>
      </c>
    </row>
    <row r="150" spans="1:38" x14ac:dyDescent="0.3">
      <c r="A150" s="61" t="s">
        <v>209</v>
      </c>
      <c r="B150" s="61" t="s">
        <v>471</v>
      </c>
      <c r="C150" s="96">
        <v>85.873360385014635</v>
      </c>
      <c r="D150" s="61" t="s">
        <v>12</v>
      </c>
      <c r="E150" s="69">
        <v>2018</v>
      </c>
      <c r="F150" s="71" t="s">
        <v>564</v>
      </c>
      <c r="G150" s="72"/>
      <c r="H150" s="73" t="s">
        <v>646</v>
      </c>
      <c r="J150" s="61" t="e">
        <f>IF(VLOOKUP($A150,'[1]2. Child Protection'!$B$8:$BG$226,'[1]2. Child Protection'!T$1,FALSE)=C150,"",VLOOKUP($A150,'[1]2. Child Protection'!$B$8:$BG$226,'[1]2. Child Protection'!T$1,FALSE)-C150)</f>
        <v>#VALUE!</v>
      </c>
      <c r="K150" s="61" t="str">
        <f>IF(VLOOKUP($A150,'[1]2. Child Protection'!$B$8:$BG$226,'[1]2. Child Protection'!U$1,FALSE)=D150,"",VLOOKUP($A150,'[1]2. Child Protection'!$B$8:$BG$226,'[1]2. Child Protection'!U$1,FALSE))</f>
        <v/>
      </c>
      <c r="L150" s="74" t="e">
        <f>IF(VLOOKUP($A150,'[1]2. Child Protection'!$B$8:$BG$226,'[1]2. Child Protection'!V$1,FALSE)=#REF!,"",VLOOKUP($A150,'[1]2. Child Protection'!$B$8:$BG$226,'[1]2. Child Protection'!V$1,FALSE)-#REF!)</f>
        <v>#REF!</v>
      </c>
      <c r="M150" s="74" t="e">
        <f>IF(VLOOKUP($A150,'[1]2. Child Protection'!$B$8:$BG$226,'[1]2. Child Protection'!W$1,FALSE)=#REF!,"",VLOOKUP($A150,'[1]2. Child Protection'!$B$8:$BG$226,'[1]2. Child Protection'!W$1,FALSE))</f>
        <v>#REF!</v>
      </c>
      <c r="N150" s="74">
        <f>IF(VLOOKUP($A150,'[1]2. Child Protection'!$B$8:$BG$226,'[1]2. Child Protection'!X$1,FALSE)=E150,"",VLOOKUP($A150,'[1]2. Child Protection'!$B$8:$BG$226,'[1]2. Child Protection'!X$1,FALSE)-E150)</f>
        <v>-1921.2</v>
      </c>
      <c r="O150" s="74" t="e">
        <f>IF(VLOOKUP($A150,'[1]2. Child Protection'!$B$8:$BG$226,'[1]2. Child Protection'!Y$1,FALSE)=#REF!,"",VLOOKUP($A150,'[1]2. Child Protection'!$B$8:$BG$226,'[1]2. Child Protection'!Y$1,FALSE))</f>
        <v>#REF!</v>
      </c>
      <c r="P150" s="74" t="e">
        <f>IF(VLOOKUP($A150,'[1]2. Child Protection'!$B$8:$BG$226,'[1]2. Child Protection'!Z$1,FALSE)=F150,"",VLOOKUP($A150,'[1]2. Child Protection'!$B$8:$BG$226,'[1]2. Child Protection'!Z$1,FALSE)-F150)</f>
        <v>#VALUE!</v>
      </c>
      <c r="Q150" s="74" t="str">
        <f>IF(VLOOKUP($A150,'[1]2. Child Protection'!$B$8:$BG$226,'[1]2. Child Protection'!AA$1,FALSE)=G150,"",VLOOKUP($A150,'[1]2. Child Protection'!$B$8:$BG$226,'[1]2. Child Protection'!AA$1,FALSE))</f>
        <v/>
      </c>
      <c r="R150" s="61" t="str">
        <f>IF(VLOOKUP($A150,'[1]2. Child Protection'!$B$8:$BG$226,'[1]2. Child Protection'!AB$1,FALSE)=H150,"",VLOOKUP($A150,'[1]2. Child Protection'!$B$8:$BG$226,'[1]2. Child Protection'!AB$1,FALSE))</f>
        <v>INEC, Encuesta de Propósitos Múltiples</v>
      </c>
      <c r="S150" s="61" t="s">
        <v>505</v>
      </c>
      <c r="T150" s="132">
        <v>7.4487664532388163</v>
      </c>
      <c r="U150" s="61">
        <v>2019</v>
      </c>
      <c r="V150" s="61" t="s">
        <v>564</v>
      </c>
      <c r="X150" s="61" t="s">
        <v>562</v>
      </c>
      <c r="Y150" s="61" t="b">
        <f t="shared" si="25"/>
        <v>1</v>
      </c>
      <c r="Z150" s="132">
        <f t="shared" si="26"/>
        <v>7.4487664532388163</v>
      </c>
      <c r="AA150" s="74">
        <f t="shared" si="27"/>
        <v>2019</v>
      </c>
      <c r="AB150" s="74" t="str">
        <f t="shared" si="28"/>
        <v>Y15T17</v>
      </c>
      <c r="AC150" s="74">
        <f t="shared" si="29"/>
        <v>0</v>
      </c>
      <c r="AD150" s="74" t="str">
        <f t="shared" si="30"/>
        <v>Eurostat</v>
      </c>
      <c r="AE150" s="61" t="b">
        <f t="shared" si="31"/>
        <v>1</v>
      </c>
      <c r="AF150" s="61" t="b">
        <f t="shared" si="32"/>
        <v>1</v>
      </c>
      <c r="AG150" s="61" t="b">
        <f t="shared" si="33"/>
        <v>1</v>
      </c>
      <c r="AH150" s="61" t="b">
        <f t="shared" si="34"/>
        <v>1</v>
      </c>
      <c r="AI150" s="61" t="s">
        <v>508</v>
      </c>
      <c r="AJ150" s="61">
        <v>8.6999999999999993</v>
      </c>
      <c r="AK150" s="132">
        <f t="shared" si="24"/>
        <v>8.654959590292119</v>
      </c>
      <c r="AL150" s="132">
        <f t="shared" si="35"/>
        <v>-4.5040409707880258E-2</v>
      </c>
    </row>
    <row r="151" spans="1:38" x14ac:dyDescent="0.3">
      <c r="A151" s="61" t="s">
        <v>215</v>
      </c>
      <c r="B151" s="61" t="s">
        <v>474</v>
      </c>
      <c r="C151" s="96">
        <v>100.84429026559729</v>
      </c>
      <c r="D151" s="61" t="s">
        <v>12</v>
      </c>
      <c r="E151" s="69">
        <v>2018</v>
      </c>
      <c r="F151" s="71" t="s">
        <v>549</v>
      </c>
      <c r="G151" s="72"/>
      <c r="H151" s="73" t="s">
        <v>586</v>
      </c>
      <c r="J151" s="61" t="e">
        <f>IF(VLOOKUP($A151,'[1]2. Child Protection'!$B$8:$BG$226,'[1]2. Child Protection'!T$1,FALSE)=C151,"",VLOOKUP($A151,'[1]2. Child Protection'!$B$8:$BG$226,'[1]2. Child Protection'!T$1,FALSE)-C151)</f>
        <v>#VALUE!</v>
      </c>
      <c r="K151" s="61" t="str">
        <f>IF(VLOOKUP($A151,'[1]2. Child Protection'!$B$8:$BG$226,'[1]2. Child Protection'!U$1,FALSE)=D151,"",VLOOKUP($A151,'[1]2. Child Protection'!$B$8:$BG$226,'[1]2. Child Protection'!U$1,FALSE))</f>
        <v/>
      </c>
      <c r="L151" s="74" t="e">
        <f>IF(VLOOKUP($A151,'[1]2. Child Protection'!$B$8:$BG$226,'[1]2. Child Protection'!V$1,FALSE)=#REF!,"",VLOOKUP($A151,'[1]2. Child Protection'!$B$8:$BG$226,'[1]2. Child Protection'!V$1,FALSE)-#REF!)</f>
        <v>#REF!</v>
      </c>
      <c r="M151" s="74" t="e">
        <f>IF(VLOOKUP($A151,'[1]2. Child Protection'!$B$8:$BG$226,'[1]2. Child Protection'!W$1,FALSE)=#REF!,"",VLOOKUP($A151,'[1]2. Child Protection'!$B$8:$BG$226,'[1]2. Child Protection'!W$1,FALSE))</f>
        <v>#REF!</v>
      </c>
      <c r="N151" s="74" t="e">
        <f>IF(VLOOKUP($A151,'[1]2. Child Protection'!$B$8:$BG$226,'[1]2. Child Protection'!X$1,FALSE)=E151,"",VLOOKUP($A151,'[1]2. Child Protection'!$B$8:$BG$226,'[1]2. Child Protection'!X$1,FALSE)-E151)</f>
        <v>#VALUE!</v>
      </c>
      <c r="O151" s="74" t="e">
        <f>IF(VLOOKUP($A151,'[1]2. Child Protection'!$B$8:$BG$226,'[1]2. Child Protection'!Y$1,FALSE)=#REF!,"",VLOOKUP($A151,'[1]2. Child Protection'!$B$8:$BG$226,'[1]2. Child Protection'!Y$1,FALSE))</f>
        <v>#REF!</v>
      </c>
      <c r="P151" s="74" t="e">
        <f>IF(VLOOKUP($A151,'[1]2. Child Protection'!$B$8:$BG$226,'[1]2. Child Protection'!Z$1,FALSE)=F151,"",VLOOKUP($A151,'[1]2. Child Protection'!$B$8:$BG$226,'[1]2. Child Protection'!Z$1,FALSE)-F151)</f>
        <v>#VALUE!</v>
      </c>
      <c r="Q151" s="74" t="str">
        <f>IF(VLOOKUP($A151,'[1]2. Child Protection'!$B$8:$BG$226,'[1]2. Child Protection'!AA$1,FALSE)=G151,"",VLOOKUP($A151,'[1]2. Child Protection'!$B$8:$BG$226,'[1]2. Child Protection'!AA$1,FALSE))</f>
        <v/>
      </c>
      <c r="R151" s="61" t="str">
        <f>IF(VLOOKUP($A151,'[1]2. Child Protection'!$B$8:$BG$226,'[1]2. Child Protection'!AB$1,FALSE)=H151,"",VLOOKUP($A151,'[1]2. Child Protection'!$B$8:$BG$226,'[1]2. Child Protection'!AB$1,FALSE))</f>
        <v>ENAPRES 2020</v>
      </c>
      <c r="S151" s="61" t="s">
        <v>506</v>
      </c>
      <c r="T151" s="132">
        <v>1.6698495010186083</v>
      </c>
      <c r="U151" s="61">
        <v>2019</v>
      </c>
      <c r="V151" s="61" t="s">
        <v>554</v>
      </c>
      <c r="X151" s="61" t="s">
        <v>562</v>
      </c>
      <c r="Y151" s="61" t="b">
        <f t="shared" si="25"/>
        <v>1</v>
      </c>
      <c r="Z151" s="132">
        <f t="shared" si="26"/>
        <v>1.6698495010186083</v>
      </c>
      <c r="AA151" s="74">
        <f t="shared" si="27"/>
        <v>2019</v>
      </c>
      <c r="AB151" s="74" t="str">
        <f t="shared" si="28"/>
        <v>Y10T17</v>
      </c>
      <c r="AC151" s="74">
        <f t="shared" si="29"/>
        <v>0</v>
      </c>
      <c r="AD151" s="74" t="str">
        <f t="shared" si="30"/>
        <v>Eurostat</v>
      </c>
      <c r="AE151" s="61" t="b">
        <f t="shared" si="31"/>
        <v>1</v>
      </c>
      <c r="AF151" s="61" t="b">
        <f t="shared" si="32"/>
        <v>1</v>
      </c>
      <c r="AG151" s="61" t="b">
        <f t="shared" si="33"/>
        <v>1</v>
      </c>
      <c r="AH151" s="61" t="b">
        <f t="shared" si="34"/>
        <v>1</v>
      </c>
      <c r="AI151" s="61" t="s">
        <v>510</v>
      </c>
      <c r="AJ151" s="61">
        <v>48.1</v>
      </c>
      <c r="AK151" s="132">
        <f t="shared" si="24"/>
        <v>48.146886231795051</v>
      </c>
      <c r="AL151" s="132">
        <f t="shared" si="35"/>
        <v>4.6886231795049582E-2</v>
      </c>
    </row>
    <row r="152" spans="1:38" x14ac:dyDescent="0.3">
      <c r="A152" s="61" t="s">
        <v>217</v>
      </c>
      <c r="B152" s="61" t="s">
        <v>475</v>
      </c>
      <c r="C152" s="74">
        <v>1.4552518841114159</v>
      </c>
      <c r="D152" s="61" t="s">
        <v>12</v>
      </c>
      <c r="E152" s="69">
        <v>2018</v>
      </c>
      <c r="F152" s="71" t="s">
        <v>564</v>
      </c>
      <c r="G152" s="72"/>
      <c r="H152" s="73" t="s">
        <v>552</v>
      </c>
      <c r="J152" s="61">
        <f>IF(VLOOKUP($A152,'[1]2. Child Protection'!$B$8:$BG$226,'[1]2. Child Protection'!T$1,FALSE)=C152,"",VLOOKUP($A152,'[1]2. Child Protection'!$B$8:$BG$226,'[1]2. Child Protection'!T$1,FALSE)-C152)</f>
        <v>86.744748115888584</v>
      </c>
      <c r="K152" s="61" t="str">
        <f>IF(VLOOKUP($A152,'[1]2. Child Protection'!$B$8:$BG$226,'[1]2. Child Protection'!U$1,FALSE)=D152,"",VLOOKUP($A152,'[1]2. Child Protection'!$B$8:$BG$226,'[1]2. Child Protection'!U$1,FALSE))</f>
        <v/>
      </c>
      <c r="L152" s="74" t="e">
        <f>IF(VLOOKUP($A152,'[1]2. Child Protection'!$B$8:$BG$226,'[1]2. Child Protection'!V$1,FALSE)=#REF!,"",VLOOKUP($A152,'[1]2. Child Protection'!$B$8:$BG$226,'[1]2. Child Protection'!V$1,FALSE)-#REF!)</f>
        <v>#REF!</v>
      </c>
      <c r="M152" s="74" t="e">
        <f>IF(VLOOKUP($A152,'[1]2. Child Protection'!$B$8:$BG$226,'[1]2. Child Protection'!W$1,FALSE)=#REF!,"",VLOOKUP($A152,'[1]2. Child Protection'!$B$8:$BG$226,'[1]2. Child Protection'!W$1,FALSE))</f>
        <v>#REF!</v>
      </c>
      <c r="N152" s="74">
        <f>IF(VLOOKUP($A152,'[1]2. Child Protection'!$B$8:$BG$226,'[1]2. Child Protection'!X$1,FALSE)=E152,"",VLOOKUP($A152,'[1]2. Child Protection'!$B$8:$BG$226,'[1]2. Child Protection'!X$1,FALSE)-E152)</f>
        <v>-1925.7</v>
      </c>
      <c r="O152" s="74" t="e">
        <f>IF(VLOOKUP($A152,'[1]2. Child Protection'!$B$8:$BG$226,'[1]2. Child Protection'!Y$1,FALSE)=#REF!,"",VLOOKUP($A152,'[1]2. Child Protection'!$B$8:$BG$226,'[1]2. Child Protection'!Y$1,FALSE))</f>
        <v>#REF!</v>
      </c>
      <c r="P152" s="74" t="e">
        <f>IF(VLOOKUP($A152,'[1]2. Child Protection'!$B$8:$BG$226,'[1]2. Child Protection'!Z$1,FALSE)=F152,"",VLOOKUP($A152,'[1]2. Child Protection'!$B$8:$BG$226,'[1]2. Child Protection'!Z$1,FALSE)-F152)</f>
        <v>#VALUE!</v>
      </c>
      <c r="Q152" s="74" t="str">
        <f>IF(VLOOKUP($A152,'[1]2. Child Protection'!$B$8:$BG$226,'[1]2. Child Protection'!AA$1,FALSE)=G152,"",VLOOKUP($A152,'[1]2. Child Protection'!$B$8:$BG$226,'[1]2. Child Protection'!AA$1,FALSE))</f>
        <v/>
      </c>
      <c r="R152" s="61" t="str">
        <f>IF(VLOOKUP($A152,'[1]2. Child Protection'!$B$8:$BG$226,'[1]2. Child Protection'!AB$1,FALSE)=H152,"",VLOOKUP($A152,'[1]2. Child Protection'!$B$8:$BG$226,'[1]2. Child Protection'!AB$1,FALSE))</f>
        <v>DHS 2017</v>
      </c>
      <c r="S152" s="61" t="s">
        <v>508</v>
      </c>
      <c r="T152" s="132">
        <v>8.654959590292119</v>
      </c>
      <c r="U152" s="61">
        <v>2020</v>
      </c>
      <c r="V152" s="61" t="s">
        <v>549</v>
      </c>
      <c r="X152" s="61" t="s">
        <v>666</v>
      </c>
      <c r="Y152" s="61" t="b">
        <f t="shared" si="25"/>
        <v>1</v>
      </c>
      <c r="Z152" s="132">
        <f t="shared" si="26"/>
        <v>8.654959590292119</v>
      </c>
      <c r="AA152" s="74">
        <f t="shared" si="27"/>
        <v>2020</v>
      </c>
      <c r="AB152" s="74" t="str">
        <f t="shared" si="28"/>
        <v>Y14T17</v>
      </c>
      <c r="AC152" s="74">
        <f t="shared" si="29"/>
        <v>0</v>
      </c>
      <c r="AD152" s="74" t="str">
        <f t="shared" si="30"/>
        <v>Ministry of Justice as part of TransMonEE</v>
      </c>
      <c r="AE152" s="61" t="b">
        <f t="shared" si="31"/>
        <v>1</v>
      </c>
      <c r="AF152" s="61" t="b">
        <f t="shared" si="32"/>
        <v>1</v>
      </c>
      <c r="AG152" s="61" t="b">
        <f t="shared" si="33"/>
        <v>1</v>
      </c>
      <c r="AH152" s="61" t="b">
        <f t="shared" si="34"/>
        <v>1</v>
      </c>
      <c r="AI152" s="61" t="s">
        <v>512</v>
      </c>
      <c r="AJ152" s="61">
        <v>4.8</v>
      </c>
      <c r="AK152" s="132">
        <f t="shared" si="24"/>
        <v>4.8252983499202964</v>
      </c>
      <c r="AL152" s="132">
        <f t="shared" si="35"/>
        <v>2.5298349920296559E-2</v>
      </c>
    </row>
    <row r="153" spans="1:38" x14ac:dyDescent="0.3">
      <c r="A153" s="61" t="s">
        <v>238</v>
      </c>
      <c r="B153" s="61" t="s">
        <v>470</v>
      </c>
      <c r="C153" s="96" t="s">
        <v>12</v>
      </c>
      <c r="D153" s="61" t="s">
        <v>12</v>
      </c>
      <c r="E153" s="69" t="s">
        <v>12</v>
      </c>
      <c r="F153" s="71" t="s">
        <v>12</v>
      </c>
      <c r="G153" s="72" t="s">
        <v>12</v>
      </c>
      <c r="H153" s="73" t="s">
        <v>12</v>
      </c>
      <c r="J153" s="61" t="e">
        <f>IF(VLOOKUP($A153,'[1]2. Child Protection'!$B$8:$BG$226,'[1]2. Child Protection'!T$1,FALSE)=C153,"",VLOOKUP($A153,'[1]2. Child Protection'!$B$8:$BG$226,'[1]2. Child Protection'!T$1,FALSE)-C153)</f>
        <v>#VALUE!</v>
      </c>
      <c r="K153" s="61" t="str">
        <f>IF(VLOOKUP($A153,'[1]2. Child Protection'!$B$8:$BG$226,'[1]2. Child Protection'!U$1,FALSE)=D153,"",VLOOKUP($A153,'[1]2. Child Protection'!$B$8:$BG$226,'[1]2. Child Protection'!U$1,FALSE))</f>
        <v/>
      </c>
      <c r="L153" s="74" t="e">
        <f>IF(VLOOKUP($A153,'[1]2. Child Protection'!$B$8:$BG$226,'[1]2. Child Protection'!V$1,FALSE)=#REF!,"",VLOOKUP($A153,'[1]2. Child Protection'!$B$8:$BG$226,'[1]2. Child Protection'!V$1,FALSE)-#REF!)</f>
        <v>#REF!</v>
      </c>
      <c r="M153" s="74" t="e">
        <f>IF(VLOOKUP($A153,'[1]2. Child Protection'!$B$8:$BG$226,'[1]2. Child Protection'!W$1,FALSE)=#REF!,"",VLOOKUP($A153,'[1]2. Child Protection'!$B$8:$BG$226,'[1]2. Child Protection'!W$1,FALSE))</f>
        <v>#REF!</v>
      </c>
      <c r="N153" s="74" t="e">
        <f>IF(VLOOKUP($A153,'[1]2. Child Protection'!$B$8:$BG$226,'[1]2. Child Protection'!X$1,FALSE)=E153,"",VLOOKUP($A153,'[1]2. Child Protection'!$B$8:$BG$226,'[1]2. Child Protection'!X$1,FALSE)-E153)</f>
        <v>#VALUE!</v>
      </c>
      <c r="O153" s="74" t="e">
        <f>IF(VLOOKUP($A153,'[1]2. Child Protection'!$B$8:$BG$226,'[1]2. Child Protection'!Y$1,FALSE)=#REF!,"",VLOOKUP($A153,'[1]2. Child Protection'!$B$8:$BG$226,'[1]2. Child Protection'!Y$1,FALSE))</f>
        <v>#REF!</v>
      </c>
      <c r="P153" s="74" t="e">
        <f>IF(VLOOKUP($A153,'[1]2. Child Protection'!$B$8:$BG$226,'[1]2. Child Protection'!Z$1,FALSE)=F153,"",VLOOKUP($A153,'[1]2. Child Protection'!$B$8:$BG$226,'[1]2. Child Protection'!Z$1,FALSE)-F153)</f>
        <v>#VALUE!</v>
      </c>
      <c r="Q153" s="74" t="str">
        <f>IF(VLOOKUP($A153,'[1]2. Child Protection'!$B$8:$BG$226,'[1]2. Child Protection'!AA$1,FALSE)=G153,"",VLOOKUP($A153,'[1]2. Child Protection'!$B$8:$BG$226,'[1]2. Child Protection'!AA$1,FALSE))</f>
        <v/>
      </c>
      <c r="R153" s="61" t="str">
        <f>IF(VLOOKUP($A153,'[1]2. Child Protection'!$B$8:$BG$226,'[1]2. Child Protection'!AB$1,FALSE)=H153,"",VLOOKUP($A153,'[1]2. Child Protection'!$B$8:$BG$226,'[1]2. Child Protection'!AB$1,FALSE))</f>
        <v/>
      </c>
      <c r="S153" s="61" t="s">
        <v>510</v>
      </c>
      <c r="T153" s="132">
        <v>48.146886231795051</v>
      </c>
      <c r="U153" s="61">
        <v>2021</v>
      </c>
      <c r="V153" s="61" t="s">
        <v>571</v>
      </c>
      <c r="W153" s="61" t="s">
        <v>572</v>
      </c>
      <c r="X153" s="61" t="s">
        <v>667</v>
      </c>
      <c r="Y153" s="61" t="b">
        <f t="shared" si="25"/>
        <v>1</v>
      </c>
      <c r="Z153" s="132">
        <f t="shared" si="26"/>
        <v>48.146886231795051</v>
      </c>
      <c r="AA153" s="74">
        <f t="shared" si="27"/>
        <v>2021</v>
      </c>
      <c r="AB153" s="74" t="str">
        <f t="shared" si="28"/>
        <v>Y10T18</v>
      </c>
      <c r="AC153" s="74" t="str">
        <f t="shared" si="29"/>
        <v>Age is 10-18 years</v>
      </c>
      <c r="AD153" s="74" t="str">
        <f t="shared" si="30"/>
        <v>Department of Juvenile Observation and Protection, Ministry of Justice</v>
      </c>
      <c r="AE153" s="61" t="b">
        <f t="shared" si="31"/>
        <v>1</v>
      </c>
      <c r="AF153" s="61" t="b">
        <f t="shared" si="32"/>
        <v>1</v>
      </c>
      <c r="AG153" s="61" t="b">
        <f t="shared" si="33"/>
        <v>1</v>
      </c>
      <c r="AH153" s="61" t="b">
        <f t="shared" si="34"/>
        <v>1</v>
      </c>
      <c r="AI153" s="61" t="s">
        <v>514</v>
      </c>
      <c r="AJ153" s="61">
        <v>12.4</v>
      </c>
      <c r="AK153" s="132">
        <f t="shared" si="24"/>
        <v>12.37523620042171</v>
      </c>
      <c r="AL153" s="132">
        <f t="shared" si="35"/>
        <v>-2.4763799578289891E-2</v>
      </c>
    </row>
    <row r="154" spans="1:38" x14ac:dyDescent="0.3">
      <c r="A154" s="61" t="s">
        <v>211</v>
      </c>
      <c r="B154" s="61" t="s">
        <v>472</v>
      </c>
      <c r="C154" s="74">
        <v>11.86437438165188</v>
      </c>
      <c r="D154" s="61" t="s">
        <v>12</v>
      </c>
      <c r="E154" s="69">
        <v>2018</v>
      </c>
      <c r="F154" s="71" t="s">
        <v>554</v>
      </c>
      <c r="G154" s="72"/>
      <c r="H154" s="73" t="s">
        <v>647</v>
      </c>
      <c r="J154" s="61">
        <f>IF(VLOOKUP($A154,'[1]2. Child Protection'!$B$8:$BG$226,'[1]2. Child Protection'!T$1,FALSE)=C154,"",VLOOKUP($A154,'[1]2. Child Protection'!$B$8:$BG$226,'[1]2. Child Protection'!T$1,FALSE)-C154)</f>
        <v>0.73562561834812001</v>
      </c>
      <c r="K154" s="61" t="str">
        <f>IF(VLOOKUP($A154,'[1]2. Child Protection'!$B$8:$BG$226,'[1]2. Child Protection'!U$1,FALSE)=D154,"",VLOOKUP($A154,'[1]2. Child Protection'!$B$8:$BG$226,'[1]2. Child Protection'!U$1,FALSE))</f>
        <v/>
      </c>
      <c r="L154" s="74" t="e">
        <f>IF(VLOOKUP($A154,'[1]2. Child Protection'!$B$8:$BG$226,'[1]2. Child Protection'!V$1,FALSE)=#REF!,"",VLOOKUP($A154,'[1]2. Child Protection'!$B$8:$BG$226,'[1]2. Child Protection'!V$1,FALSE)-#REF!)</f>
        <v>#REF!</v>
      </c>
      <c r="M154" s="74" t="e">
        <f>IF(VLOOKUP($A154,'[1]2. Child Protection'!$B$8:$BG$226,'[1]2. Child Protection'!W$1,FALSE)=#REF!,"",VLOOKUP($A154,'[1]2. Child Protection'!$B$8:$BG$226,'[1]2. Child Protection'!W$1,FALSE))</f>
        <v>#REF!</v>
      </c>
      <c r="N154" s="74">
        <f>IF(VLOOKUP($A154,'[1]2. Child Protection'!$B$8:$BG$226,'[1]2. Child Protection'!X$1,FALSE)=E154,"",VLOOKUP($A154,'[1]2. Child Protection'!$B$8:$BG$226,'[1]2. Child Protection'!X$1,FALSE)-E154)</f>
        <v>-2004.7</v>
      </c>
      <c r="O154" s="74" t="e">
        <f>IF(VLOOKUP($A154,'[1]2. Child Protection'!$B$8:$BG$226,'[1]2. Child Protection'!Y$1,FALSE)=#REF!,"",VLOOKUP($A154,'[1]2. Child Protection'!$B$8:$BG$226,'[1]2. Child Protection'!Y$1,FALSE))</f>
        <v>#REF!</v>
      </c>
      <c r="P154" s="74" t="e">
        <f>IF(VLOOKUP($A154,'[1]2. Child Protection'!$B$8:$BG$226,'[1]2. Child Protection'!Z$1,FALSE)=F154,"",VLOOKUP($A154,'[1]2. Child Protection'!$B$8:$BG$226,'[1]2. Child Protection'!Z$1,FALSE)-F154)</f>
        <v>#VALUE!</v>
      </c>
      <c r="Q154" s="74" t="str">
        <f>IF(VLOOKUP($A154,'[1]2. Child Protection'!$B$8:$BG$226,'[1]2. Child Protection'!AA$1,FALSE)=G154,"",VLOOKUP($A154,'[1]2. Child Protection'!$B$8:$BG$226,'[1]2. Child Protection'!AA$1,FALSE))</f>
        <v/>
      </c>
      <c r="R154" s="61" t="str">
        <f>IF(VLOOKUP($A154,'[1]2. Child Protection'!$B$8:$BG$226,'[1]2. Child Protection'!AB$1,FALSE)=H154,"",VLOOKUP($A154,'[1]2. Child Protection'!$B$8:$BG$226,'[1]2. Child Protection'!AB$1,FALSE))</f>
        <v>DHS 2016-18</v>
      </c>
      <c r="S154" s="61" t="s">
        <v>512</v>
      </c>
      <c r="T154" s="132">
        <v>4.8252983499202964</v>
      </c>
      <c r="U154" s="61">
        <v>2012</v>
      </c>
      <c r="V154" s="61" t="s">
        <v>549</v>
      </c>
      <c r="X154" s="61" t="s">
        <v>552</v>
      </c>
      <c r="Y154" s="61" t="b">
        <f t="shared" si="25"/>
        <v>1</v>
      </c>
      <c r="Z154" s="132">
        <f t="shared" si="26"/>
        <v>4.8252983499202964</v>
      </c>
      <c r="AA154" s="74">
        <f t="shared" si="27"/>
        <v>2012</v>
      </c>
      <c r="AB154" s="74" t="str">
        <f t="shared" si="28"/>
        <v>Y14T17</v>
      </c>
      <c r="AC154" s="74">
        <f t="shared" si="29"/>
        <v>0</v>
      </c>
      <c r="AD154" s="74" t="str">
        <f t="shared" si="30"/>
        <v>UNODC</v>
      </c>
      <c r="AE154" s="61" t="b">
        <f t="shared" si="31"/>
        <v>1</v>
      </c>
      <c r="AF154" s="61" t="b">
        <f t="shared" si="32"/>
        <v>1</v>
      </c>
      <c r="AG154" s="61" t="b">
        <f t="shared" si="33"/>
        <v>1</v>
      </c>
      <c r="AH154" s="61" t="b">
        <f t="shared" si="34"/>
        <v>1</v>
      </c>
      <c r="AI154" s="61" t="s">
        <v>515</v>
      </c>
      <c r="AJ154" s="61">
        <v>52.8</v>
      </c>
      <c r="AK154" s="132">
        <f>VLOOKUP(AI154,$S$11:$T$170,2,FALSE)</f>
        <v>52.842464394810968</v>
      </c>
      <c r="AL154" s="132">
        <f t="shared" si="35"/>
        <v>4.2464394810970418E-2</v>
      </c>
    </row>
    <row r="155" spans="1:38" x14ac:dyDescent="0.3">
      <c r="A155" s="61" t="s">
        <v>219</v>
      </c>
      <c r="B155" s="61" t="s">
        <v>476</v>
      </c>
      <c r="C155" s="96">
        <v>178.74575080932371</v>
      </c>
      <c r="D155" s="61" t="s">
        <v>12</v>
      </c>
      <c r="E155" s="69">
        <v>2018</v>
      </c>
      <c r="F155" s="71" t="s">
        <v>564</v>
      </c>
      <c r="G155" s="72"/>
      <c r="H155" s="73" t="s">
        <v>552</v>
      </c>
      <c r="J155" s="61" t="e">
        <f>IF(VLOOKUP($A155,'[1]2. Child Protection'!$B$8:$BG$226,'[1]2. Child Protection'!T$1,FALSE)=C155,"",VLOOKUP($A155,'[1]2. Child Protection'!$B$8:$BG$226,'[1]2. Child Protection'!T$1,FALSE)-C155)</f>
        <v>#VALUE!</v>
      </c>
      <c r="K155" s="61" t="str">
        <f>IF(VLOOKUP($A155,'[1]2. Child Protection'!$B$8:$BG$226,'[1]2. Child Protection'!U$1,FALSE)=D155,"",VLOOKUP($A155,'[1]2. Child Protection'!$B$8:$BG$226,'[1]2. Child Protection'!U$1,FALSE))</f>
        <v/>
      </c>
      <c r="L155" s="74" t="e">
        <f>IF(VLOOKUP($A155,'[1]2. Child Protection'!$B$8:$BG$226,'[1]2. Child Protection'!V$1,FALSE)=#REF!,"",VLOOKUP($A155,'[1]2. Child Protection'!$B$8:$BG$226,'[1]2. Child Protection'!V$1,FALSE)-#REF!)</f>
        <v>#REF!</v>
      </c>
      <c r="M155" s="74" t="e">
        <f>IF(VLOOKUP($A155,'[1]2. Child Protection'!$B$8:$BG$226,'[1]2. Child Protection'!W$1,FALSE)=#REF!,"",VLOOKUP($A155,'[1]2. Child Protection'!$B$8:$BG$226,'[1]2. Child Protection'!W$1,FALSE))</f>
        <v>#REF!</v>
      </c>
      <c r="N155" s="74">
        <f>IF(VLOOKUP($A155,'[1]2. Child Protection'!$B$8:$BG$226,'[1]2. Child Protection'!X$1,FALSE)=E155,"",VLOOKUP($A155,'[1]2. Child Protection'!$B$8:$BG$226,'[1]2. Child Protection'!X$1,FALSE)-E155)</f>
        <v>-1918</v>
      </c>
      <c r="O155" s="74" t="e">
        <f>IF(VLOOKUP($A155,'[1]2. Child Protection'!$B$8:$BG$226,'[1]2. Child Protection'!Y$1,FALSE)=#REF!,"",VLOOKUP($A155,'[1]2. Child Protection'!$B$8:$BG$226,'[1]2. Child Protection'!Y$1,FALSE))</f>
        <v>#REF!</v>
      </c>
      <c r="P155" s="74" t="e">
        <f>IF(VLOOKUP($A155,'[1]2. Child Protection'!$B$8:$BG$226,'[1]2. Child Protection'!Z$1,FALSE)=F155,"",VLOOKUP($A155,'[1]2. Child Protection'!$B$8:$BG$226,'[1]2. Child Protection'!Z$1,FALSE)-F155)</f>
        <v>#VALUE!</v>
      </c>
      <c r="Q155" s="74" t="str">
        <f>IF(VLOOKUP($A155,'[1]2. Child Protection'!$B$8:$BG$226,'[1]2. Child Protection'!AA$1,FALSE)=G155,"",VLOOKUP($A155,'[1]2. Child Protection'!$B$8:$BG$226,'[1]2. Child Protection'!AA$1,FALSE))</f>
        <v>y</v>
      </c>
      <c r="R155" s="61" t="str">
        <f>IF(VLOOKUP($A155,'[1]2. Child Protection'!$B$8:$BG$226,'[1]2. Child Protection'!AB$1,FALSE)=H155,"",VLOOKUP($A155,'[1]2. Child Protection'!$B$8:$BG$226,'[1]2. Child Protection'!AB$1,FALSE))</f>
        <v>Polish Ministry of Interior and Administration</v>
      </c>
      <c r="S155" s="61" t="s">
        <v>514</v>
      </c>
      <c r="T155" s="132">
        <v>12.37523620042171</v>
      </c>
      <c r="U155" s="61">
        <v>2021</v>
      </c>
      <c r="V155" s="61" t="s">
        <v>604</v>
      </c>
      <c r="X155" s="61" t="s">
        <v>668</v>
      </c>
      <c r="Y155" s="61" t="b">
        <f t="shared" si="25"/>
        <v>1</v>
      </c>
      <c r="Z155" s="132">
        <f t="shared" si="26"/>
        <v>12.37523620042171</v>
      </c>
      <c r="AA155" s="74">
        <f t="shared" si="27"/>
        <v>2021</v>
      </c>
      <c r="AB155" s="74" t="str">
        <f t="shared" si="28"/>
        <v>Y7T17</v>
      </c>
      <c r="AC155" s="74">
        <f t="shared" si="29"/>
        <v>0</v>
      </c>
      <c r="AD155" s="74" t="str">
        <f t="shared" si="30"/>
        <v>Children’s Authority of Trinidad and Tobago</v>
      </c>
      <c r="AE155" s="61" t="b">
        <f t="shared" si="31"/>
        <v>1</v>
      </c>
      <c r="AF155" s="61" t="b">
        <f t="shared" si="32"/>
        <v>1</v>
      </c>
      <c r="AG155" s="61" t="b">
        <f t="shared" si="33"/>
        <v>1</v>
      </c>
      <c r="AH155" s="61" t="b">
        <f t="shared" si="34"/>
        <v>1</v>
      </c>
      <c r="AI155" s="61" t="s">
        <v>516</v>
      </c>
      <c r="AJ155" s="61">
        <v>20.5</v>
      </c>
      <c r="AK155" s="132">
        <f t="shared" ref="AK155:AK168" si="36">VLOOKUP(AI155,$S$11:$T$170,2,FALSE)</f>
        <v>20.506236759029957</v>
      </c>
      <c r="AL155" s="132">
        <f t="shared" si="35"/>
        <v>6.2367590299565734E-3</v>
      </c>
    </row>
    <row r="156" spans="1:38" x14ac:dyDescent="0.3">
      <c r="A156" s="61" t="s">
        <v>93</v>
      </c>
      <c r="B156" s="61" t="s">
        <v>427</v>
      </c>
      <c r="C156" s="74" t="s">
        <v>12</v>
      </c>
      <c r="D156" s="61" t="s">
        <v>12</v>
      </c>
      <c r="E156" s="69" t="s">
        <v>12</v>
      </c>
      <c r="F156" s="71" t="s">
        <v>12</v>
      </c>
      <c r="G156" s="72" t="s">
        <v>12</v>
      </c>
      <c r="H156" s="73" t="s">
        <v>12</v>
      </c>
      <c r="J156" s="61" t="e">
        <f>IF(VLOOKUP($A156,'[1]2. Child Protection'!$B$8:$BG$226,'[1]2. Child Protection'!T$1,FALSE)=C156,"",VLOOKUP($A156,'[1]2. Child Protection'!$B$8:$BG$226,'[1]2. Child Protection'!T$1,FALSE)-C156)</f>
        <v>#VALUE!</v>
      </c>
      <c r="K156" s="61" t="str">
        <f>IF(VLOOKUP($A156,'[1]2. Child Protection'!$B$8:$BG$226,'[1]2. Child Protection'!U$1,FALSE)=D156,"",VLOOKUP($A156,'[1]2. Child Protection'!$B$8:$BG$226,'[1]2. Child Protection'!U$1,FALSE))</f>
        <v>x</v>
      </c>
      <c r="L156" s="74" t="e">
        <f>IF(VLOOKUP($A156,'[1]2. Child Protection'!$B$8:$BG$226,'[1]2. Child Protection'!V$1,FALSE)=#REF!,"",VLOOKUP($A156,'[1]2. Child Protection'!$B$8:$BG$226,'[1]2. Child Protection'!V$1,FALSE)-#REF!)</f>
        <v>#REF!</v>
      </c>
      <c r="M156" s="74" t="e">
        <f>IF(VLOOKUP($A156,'[1]2. Child Protection'!$B$8:$BG$226,'[1]2. Child Protection'!W$1,FALSE)=#REF!,"",VLOOKUP($A156,'[1]2. Child Protection'!$B$8:$BG$226,'[1]2. Child Protection'!W$1,FALSE))</f>
        <v>#REF!</v>
      </c>
      <c r="N156" s="74" t="e">
        <f>IF(VLOOKUP($A156,'[1]2. Child Protection'!$B$8:$BG$226,'[1]2. Child Protection'!X$1,FALSE)=E156,"",VLOOKUP($A156,'[1]2. Child Protection'!$B$8:$BG$226,'[1]2. Child Protection'!X$1,FALSE)-E156)</f>
        <v>#VALUE!</v>
      </c>
      <c r="O156" s="74" t="e">
        <f>IF(VLOOKUP($A156,'[1]2. Child Protection'!$B$8:$BG$226,'[1]2. Child Protection'!Y$1,FALSE)=#REF!,"",VLOOKUP($A156,'[1]2. Child Protection'!$B$8:$BG$226,'[1]2. Child Protection'!Y$1,FALSE))</f>
        <v>#REF!</v>
      </c>
      <c r="P156" s="74" t="e">
        <f>IF(VLOOKUP($A156,'[1]2. Child Protection'!$B$8:$BG$226,'[1]2. Child Protection'!Z$1,FALSE)=F156,"",VLOOKUP($A156,'[1]2. Child Protection'!$B$8:$BG$226,'[1]2. Child Protection'!Z$1,FALSE)-F156)</f>
        <v>#VALUE!</v>
      </c>
      <c r="Q156" s="74" t="str">
        <f>IF(VLOOKUP($A156,'[1]2. Child Protection'!$B$8:$BG$226,'[1]2. Child Protection'!AA$1,FALSE)=G156,"",VLOOKUP($A156,'[1]2. Child Protection'!$B$8:$BG$226,'[1]2. Child Protection'!AA$1,FALSE))</f>
        <v>x</v>
      </c>
      <c r="R156" s="61" t="str">
        <f>IF(VLOOKUP($A156,'[1]2. Child Protection'!$B$8:$BG$226,'[1]2. Child Protection'!AB$1,FALSE)=H156,"",VLOOKUP($A156,'[1]2. Child Protection'!$B$8:$BG$226,'[1]2. Child Protection'!AB$1,FALSE))</f>
        <v>MICS 2009</v>
      </c>
      <c r="S156" s="61" t="s">
        <v>515</v>
      </c>
      <c r="T156" s="132">
        <v>52.842464394810968</v>
      </c>
      <c r="U156" s="61">
        <v>2018</v>
      </c>
      <c r="V156" s="61" t="s">
        <v>669</v>
      </c>
      <c r="W156" s="61" t="s">
        <v>670</v>
      </c>
      <c r="X156" s="61" t="s">
        <v>586</v>
      </c>
      <c r="Y156" s="61" t="b">
        <f t="shared" si="25"/>
        <v>1</v>
      </c>
      <c r="Z156" s="132">
        <f t="shared" si="26"/>
        <v>52.842464394810968</v>
      </c>
      <c r="AA156" s="74">
        <f t="shared" si="27"/>
        <v>2018</v>
      </c>
      <c r="AB156" s="74" t="str">
        <f t="shared" si="28"/>
        <v>Y15T18</v>
      </c>
      <c r="AC156" s="74" t="str">
        <f t="shared" si="29"/>
        <v>Age is 15-18 years</v>
      </c>
      <c r="AD156" s="74" t="str">
        <f t="shared" si="30"/>
        <v>Ministry of Justice</v>
      </c>
      <c r="AE156" s="61" t="b">
        <f t="shared" si="31"/>
        <v>1</v>
      </c>
      <c r="AF156" s="61" t="b">
        <f t="shared" si="32"/>
        <v>1</v>
      </c>
      <c r="AG156" s="61" t="b">
        <f t="shared" si="33"/>
        <v>1</v>
      </c>
      <c r="AH156" s="61" t="b">
        <f t="shared" si="34"/>
        <v>1</v>
      </c>
      <c r="AI156" s="61" t="s">
        <v>517</v>
      </c>
      <c r="AJ156" s="61">
        <v>19.399999999999999</v>
      </c>
      <c r="AK156" s="132">
        <f t="shared" si="36"/>
        <v>19.413392004918055</v>
      </c>
      <c r="AL156" s="132">
        <f t="shared" si="35"/>
        <v>1.3392004918056699E-2</v>
      </c>
    </row>
    <row r="157" spans="1:38" x14ac:dyDescent="0.3">
      <c r="A157" s="61" t="s">
        <v>221</v>
      </c>
      <c r="B157" s="61" t="s">
        <v>477</v>
      </c>
      <c r="C157" s="96">
        <v>144.61589357026395</v>
      </c>
      <c r="D157" s="61" t="s">
        <v>12</v>
      </c>
      <c r="E157" s="69">
        <v>2019</v>
      </c>
      <c r="F157" s="69" t="s">
        <v>557</v>
      </c>
      <c r="G157" s="70"/>
      <c r="H157" s="73" t="s">
        <v>562</v>
      </c>
      <c r="J157" s="61" t="e">
        <f>IF(VLOOKUP($A157,'[1]2. Child Protection'!$B$8:$BG$226,'[1]2. Child Protection'!T$1,FALSE)=C157,"",VLOOKUP($A157,'[1]2. Child Protection'!$B$8:$BG$226,'[1]2. Child Protection'!T$1,FALSE)-C157)</f>
        <v>#VALUE!</v>
      </c>
      <c r="K157" s="61" t="str">
        <f>IF(VLOOKUP($A157,'[1]2. Child Protection'!$B$8:$BG$226,'[1]2. Child Protection'!U$1,FALSE)=D157,"",VLOOKUP($A157,'[1]2. Child Protection'!$B$8:$BG$226,'[1]2. Child Protection'!U$1,FALSE))</f>
        <v/>
      </c>
      <c r="L157" s="74" t="e">
        <f>IF(VLOOKUP($A157,'[1]2. Child Protection'!$B$8:$BG$226,'[1]2. Child Protection'!V$1,FALSE)=#REF!,"",VLOOKUP($A157,'[1]2. Child Protection'!$B$8:$BG$226,'[1]2. Child Protection'!V$1,FALSE)-#REF!)</f>
        <v>#REF!</v>
      </c>
      <c r="M157" s="74" t="e">
        <f>IF(VLOOKUP($A157,'[1]2. Child Protection'!$B$8:$BG$226,'[1]2. Child Protection'!W$1,FALSE)=#REF!,"",VLOOKUP($A157,'[1]2. Child Protection'!$B$8:$BG$226,'[1]2. Child Protection'!W$1,FALSE))</f>
        <v>#REF!</v>
      </c>
      <c r="N157" s="74">
        <f>IF(VLOOKUP($A157,'[1]2. Child Protection'!$B$8:$BG$226,'[1]2. Child Protection'!X$1,FALSE)=E157,"",VLOOKUP($A157,'[1]2. Child Protection'!$B$8:$BG$226,'[1]2. Child Protection'!X$1,FALSE)-E157)</f>
        <v>-1919</v>
      </c>
      <c r="O157" s="74" t="e">
        <f>IF(VLOOKUP($A157,'[1]2. Child Protection'!$B$8:$BG$226,'[1]2. Child Protection'!Y$1,FALSE)=#REF!,"",VLOOKUP($A157,'[1]2. Child Protection'!$B$8:$BG$226,'[1]2. Child Protection'!Y$1,FALSE))</f>
        <v>#REF!</v>
      </c>
      <c r="P157" s="74" t="e">
        <f>IF(VLOOKUP($A157,'[1]2. Child Protection'!$B$8:$BG$226,'[1]2. Child Protection'!Z$1,FALSE)=F157,"",VLOOKUP($A157,'[1]2. Child Protection'!$B$8:$BG$226,'[1]2. Child Protection'!Z$1,FALSE)-F157)</f>
        <v>#VALUE!</v>
      </c>
      <c r="Q157" s="74" t="str">
        <f>IF(VLOOKUP($A157,'[1]2. Child Protection'!$B$8:$BG$226,'[1]2. Child Protection'!AA$1,FALSE)=G157,"",VLOOKUP($A157,'[1]2. Child Protection'!$B$8:$BG$226,'[1]2. Child Protection'!AA$1,FALSE))</f>
        <v>y</v>
      </c>
      <c r="R157" s="61" t="str">
        <f>IF(VLOOKUP($A157,'[1]2. Child Protection'!$B$8:$BG$226,'[1]2. Child Protection'!AB$1,FALSE)=H157,"",VLOOKUP($A157,'[1]2. Child Protection'!$B$8:$BG$226,'[1]2. Child Protection'!AB$1,FALSE))</f>
        <v>Portuguese Civil Registry Office 2020</v>
      </c>
      <c r="S157" s="61" t="s">
        <v>516</v>
      </c>
      <c r="T157" s="132">
        <v>20.506236759029957</v>
      </c>
      <c r="U157" s="61">
        <v>2021</v>
      </c>
      <c r="V157" s="61" t="s">
        <v>546</v>
      </c>
      <c r="W157" s="61" t="s">
        <v>547</v>
      </c>
      <c r="X157" s="61" t="s">
        <v>671</v>
      </c>
      <c r="Y157" s="61" t="b">
        <f t="shared" si="25"/>
        <v>1</v>
      </c>
      <c r="Z157" s="132">
        <f t="shared" si="26"/>
        <v>20.506236759029957</v>
      </c>
      <c r="AA157" s="74">
        <f t="shared" si="27"/>
        <v>2021</v>
      </c>
      <c r="AB157" s="74" t="str">
        <f t="shared" si="28"/>
        <v>Y12T18</v>
      </c>
      <c r="AC157" s="74" t="str">
        <f t="shared" si="29"/>
        <v>Age is 12-18 years</v>
      </c>
      <c r="AD157" s="74" t="str">
        <f t="shared" si="30"/>
        <v>Ministry of Justice, General Directorate of Prisons and Detention Houses</v>
      </c>
      <c r="AE157" s="61" t="b">
        <f t="shared" si="31"/>
        <v>1</v>
      </c>
      <c r="AF157" s="61" t="b">
        <f t="shared" si="32"/>
        <v>1</v>
      </c>
      <c r="AG157" s="61" t="b">
        <f t="shared" si="33"/>
        <v>1</v>
      </c>
      <c r="AH157" s="61" t="b">
        <f t="shared" si="34"/>
        <v>1</v>
      </c>
      <c r="AI157" s="61" t="s">
        <v>518</v>
      </c>
      <c r="AJ157" s="61">
        <v>0</v>
      </c>
      <c r="AK157" s="132">
        <f t="shared" si="36"/>
        <v>0</v>
      </c>
      <c r="AL157" s="132">
        <f t="shared" si="35"/>
        <v>0</v>
      </c>
    </row>
    <row r="158" spans="1:38" x14ac:dyDescent="0.3">
      <c r="A158" s="61" t="s">
        <v>213</v>
      </c>
      <c r="B158" s="61" t="s">
        <v>473</v>
      </c>
      <c r="C158" s="74">
        <v>27.68147845458261</v>
      </c>
      <c r="D158" s="61" t="s">
        <v>12</v>
      </c>
      <c r="E158" s="69">
        <v>2021</v>
      </c>
      <c r="F158" s="71" t="s">
        <v>549</v>
      </c>
      <c r="G158" s="72"/>
      <c r="H158" s="73" t="s">
        <v>648</v>
      </c>
      <c r="J158" s="61">
        <f>IF(VLOOKUP($A158,'[1]2. Child Protection'!$B$8:$BG$226,'[1]2. Child Protection'!T$1,FALSE)=C158,"",VLOOKUP($A158,'[1]2. Child Protection'!$B$8:$BG$226,'[1]2. Child Protection'!T$1,FALSE)-C158)</f>
        <v>28.81852154541739</v>
      </c>
      <c r="K158" s="61" t="str">
        <f>IF(VLOOKUP($A158,'[1]2. Child Protection'!$B$8:$BG$226,'[1]2. Child Protection'!U$1,FALSE)=D158,"",VLOOKUP($A158,'[1]2. Child Protection'!$B$8:$BG$226,'[1]2. Child Protection'!U$1,FALSE))</f>
        <v/>
      </c>
      <c r="L158" s="74" t="e">
        <f>IF(VLOOKUP($A158,'[1]2. Child Protection'!$B$8:$BG$226,'[1]2. Child Protection'!V$1,FALSE)=#REF!,"",VLOOKUP($A158,'[1]2. Child Protection'!$B$8:$BG$226,'[1]2. Child Protection'!V$1,FALSE)-#REF!)</f>
        <v>#REF!</v>
      </c>
      <c r="M158" s="74" t="e">
        <f>IF(VLOOKUP($A158,'[1]2. Child Protection'!$B$8:$BG$226,'[1]2. Child Protection'!W$1,FALSE)=#REF!,"",VLOOKUP($A158,'[1]2. Child Protection'!$B$8:$BG$226,'[1]2. Child Protection'!W$1,FALSE))</f>
        <v>#REF!</v>
      </c>
      <c r="N158" s="74">
        <f>IF(VLOOKUP($A158,'[1]2. Child Protection'!$B$8:$BG$226,'[1]2. Child Protection'!X$1,FALSE)=E158,"",VLOOKUP($A158,'[1]2. Child Protection'!$B$8:$BG$226,'[1]2. Child Protection'!X$1,FALSE)-E158)</f>
        <v>-1949.8</v>
      </c>
      <c r="O158" s="74" t="e">
        <f>IF(VLOOKUP($A158,'[1]2. Child Protection'!$B$8:$BG$226,'[1]2. Child Protection'!Y$1,FALSE)=#REF!,"",VLOOKUP($A158,'[1]2. Child Protection'!$B$8:$BG$226,'[1]2. Child Protection'!Y$1,FALSE))</f>
        <v>#REF!</v>
      </c>
      <c r="P158" s="74" t="e">
        <f>IF(VLOOKUP($A158,'[1]2. Child Protection'!$B$8:$BG$226,'[1]2. Child Protection'!Z$1,FALSE)=F158,"",VLOOKUP($A158,'[1]2. Child Protection'!$B$8:$BG$226,'[1]2. Child Protection'!Z$1,FALSE)-F158)</f>
        <v>#VALUE!</v>
      </c>
      <c r="Q158" s="74" t="str">
        <f>IF(VLOOKUP($A158,'[1]2. Child Protection'!$B$8:$BG$226,'[1]2. Child Protection'!AA$1,FALSE)=G158,"",VLOOKUP($A158,'[1]2. Child Protection'!$B$8:$BG$226,'[1]2. Child Protection'!AA$1,FALSE))</f>
        <v/>
      </c>
      <c r="R158" s="61" t="str">
        <f>IF(VLOOKUP($A158,'[1]2. Child Protection'!$B$8:$BG$226,'[1]2. Child Protection'!AB$1,FALSE)=H158,"",VLOOKUP($A158,'[1]2. Child Protection'!$B$8:$BG$226,'[1]2. Child Protection'!AB$1,FALSE))</f>
        <v>DGEEC 2015-18</v>
      </c>
      <c r="S158" s="61" t="s">
        <v>517</v>
      </c>
      <c r="T158" s="132">
        <v>19.413392004918055</v>
      </c>
      <c r="U158" s="61">
        <v>2017</v>
      </c>
      <c r="V158" s="61" t="s">
        <v>557</v>
      </c>
      <c r="X158" s="61" t="s">
        <v>672</v>
      </c>
      <c r="Y158" s="61" t="b">
        <f t="shared" si="25"/>
        <v>1</v>
      </c>
      <c r="Z158" s="132">
        <f t="shared" si="26"/>
        <v>19.413392004918055</v>
      </c>
      <c r="AA158" s="74">
        <f t="shared" si="27"/>
        <v>2017</v>
      </c>
      <c r="AB158" s="74" t="str">
        <f t="shared" si="28"/>
        <v>Y16T17</v>
      </c>
      <c r="AC158" s="74">
        <f t="shared" si="29"/>
        <v>0</v>
      </c>
      <c r="AD158" s="74" t="str">
        <f t="shared" si="30"/>
        <v>Assessment of the General Programme on the Development of the Juvenile Justice System in Turkmenistan for the Period of 2012-2016</v>
      </c>
      <c r="AE158" s="61" t="b">
        <f t="shared" si="31"/>
        <v>1</v>
      </c>
      <c r="AF158" s="61" t="b">
        <f t="shared" si="32"/>
        <v>1</v>
      </c>
      <c r="AG158" s="61" t="b">
        <f t="shared" si="33"/>
        <v>1</v>
      </c>
      <c r="AH158" s="61" t="b">
        <f t="shared" si="34"/>
        <v>1</v>
      </c>
      <c r="AI158" s="61" t="s">
        <v>520</v>
      </c>
      <c r="AJ158" s="61">
        <v>20.5</v>
      </c>
      <c r="AK158" s="132">
        <f t="shared" si="36"/>
        <v>20.524101840155986</v>
      </c>
      <c r="AL158" s="132">
        <f t="shared" si="35"/>
        <v>2.4101840155985599E-2</v>
      </c>
    </row>
    <row r="159" spans="1:38" x14ac:dyDescent="0.3">
      <c r="A159" s="61" t="s">
        <v>260</v>
      </c>
      <c r="B159" s="61" t="s">
        <v>502</v>
      </c>
      <c r="C159" s="74">
        <v>149.61681383979177</v>
      </c>
      <c r="D159" s="61" t="s">
        <v>12</v>
      </c>
      <c r="E159" s="69">
        <v>2018</v>
      </c>
      <c r="F159" s="71" t="s">
        <v>553</v>
      </c>
      <c r="G159" s="72"/>
      <c r="H159" s="73" t="s">
        <v>661</v>
      </c>
      <c r="J159" s="61">
        <f>IF(VLOOKUP($A159,'[1]2. Child Protection'!$B$8:$BG$226,'[1]2. Child Protection'!T$1,FALSE)=C159,"",VLOOKUP($A159,'[1]2. Child Protection'!$B$8:$BG$226,'[1]2. Child Protection'!T$1,FALSE)-C159)</f>
        <v>-52.616813839791774</v>
      </c>
      <c r="K159" s="61" t="str">
        <f>IF(VLOOKUP($A159,'[1]2. Child Protection'!$B$8:$BG$226,'[1]2. Child Protection'!U$1,FALSE)=D159,"",VLOOKUP($A159,'[1]2. Child Protection'!$B$8:$BG$226,'[1]2. Child Protection'!U$1,FALSE))</f>
        <v/>
      </c>
      <c r="L159" s="74" t="e">
        <f>IF(VLOOKUP($A159,'[1]2. Child Protection'!$B$8:$BG$226,'[1]2. Child Protection'!V$1,FALSE)=#REF!,"",VLOOKUP($A159,'[1]2. Child Protection'!$B$8:$BG$226,'[1]2. Child Protection'!V$1,FALSE)-#REF!)</f>
        <v>#REF!</v>
      </c>
      <c r="M159" s="74" t="e">
        <f>IF(VLOOKUP($A159,'[1]2. Child Protection'!$B$8:$BG$226,'[1]2. Child Protection'!W$1,FALSE)=#REF!,"",VLOOKUP($A159,'[1]2. Child Protection'!$B$8:$BG$226,'[1]2. Child Protection'!W$1,FALSE))</f>
        <v>#REF!</v>
      </c>
      <c r="N159" s="74">
        <f>IF(VLOOKUP($A159,'[1]2. Child Protection'!$B$8:$BG$226,'[1]2. Child Protection'!X$1,FALSE)=E159,"",VLOOKUP($A159,'[1]2. Child Protection'!$B$8:$BG$226,'[1]2. Child Protection'!X$1,FALSE)-E159)</f>
        <v>-1918.6</v>
      </c>
      <c r="O159" s="74" t="e">
        <f>IF(VLOOKUP($A159,'[1]2. Child Protection'!$B$8:$BG$226,'[1]2. Child Protection'!Y$1,FALSE)=#REF!,"",VLOOKUP($A159,'[1]2. Child Protection'!$B$8:$BG$226,'[1]2. Child Protection'!Y$1,FALSE))</f>
        <v>#REF!</v>
      </c>
      <c r="P159" s="74" t="e">
        <f>IF(VLOOKUP($A159,'[1]2. Child Protection'!$B$8:$BG$226,'[1]2. Child Protection'!Z$1,FALSE)=F159,"",VLOOKUP($A159,'[1]2. Child Protection'!$B$8:$BG$226,'[1]2. Child Protection'!Z$1,FALSE)-F159)</f>
        <v>#VALUE!</v>
      </c>
      <c r="Q159" s="74" t="str">
        <f>IF(VLOOKUP($A159,'[1]2. Child Protection'!$B$8:$BG$226,'[1]2. Child Protection'!AA$1,FALSE)=G159,"",VLOOKUP($A159,'[1]2. Child Protection'!$B$8:$BG$226,'[1]2. Child Protection'!AA$1,FALSE))</f>
        <v/>
      </c>
      <c r="R159" s="61" t="str">
        <f>IF(VLOOKUP($A159,'[1]2. Child Protection'!$B$8:$BG$226,'[1]2. Child Protection'!AB$1,FALSE)=H159,"",VLOOKUP($A159,'[1]2. Child Protection'!$B$8:$BG$226,'[1]2. Child Protection'!AB$1,FALSE))</f>
        <v>MICS 2019-20</v>
      </c>
      <c r="S159" s="61" t="s">
        <v>518</v>
      </c>
      <c r="T159" s="132">
        <v>0</v>
      </c>
      <c r="U159" s="61">
        <v>2021</v>
      </c>
      <c r="V159" s="61" t="s">
        <v>554</v>
      </c>
      <c r="X159" s="61" t="s">
        <v>673</v>
      </c>
      <c r="Y159" s="61" t="b">
        <f t="shared" si="25"/>
        <v>1</v>
      </c>
      <c r="Z159" s="132">
        <f t="shared" si="26"/>
        <v>0</v>
      </c>
      <c r="AA159" s="74">
        <f t="shared" si="27"/>
        <v>2021</v>
      </c>
      <c r="AB159" s="74" t="str">
        <f t="shared" si="28"/>
        <v>Y10T17</v>
      </c>
      <c r="AC159" s="74">
        <f t="shared" si="29"/>
        <v>0</v>
      </c>
      <c r="AD159" s="74" t="str">
        <f t="shared" si="30"/>
        <v xml:space="preserve">Ministry of Home Affairs, Transportation &amp; Communication </v>
      </c>
      <c r="AE159" s="61" t="b">
        <f t="shared" si="31"/>
        <v>1</v>
      </c>
      <c r="AF159" s="61" t="b">
        <f t="shared" si="32"/>
        <v>1</v>
      </c>
      <c r="AG159" s="61" t="b">
        <f t="shared" si="33"/>
        <v>1</v>
      </c>
      <c r="AH159" s="61" t="b">
        <f t="shared" si="34"/>
        <v>1</v>
      </c>
      <c r="AI159" s="61" t="s">
        <v>521</v>
      </c>
      <c r="AJ159" s="61">
        <v>15.7</v>
      </c>
      <c r="AK159" s="132">
        <f t="shared" si="36"/>
        <v>15.675631836905643</v>
      </c>
      <c r="AL159" s="132">
        <f t="shared" si="35"/>
        <v>-2.4368163094356632E-2</v>
      </c>
    </row>
    <row r="160" spans="1:38" x14ac:dyDescent="0.3">
      <c r="A160" s="61" t="s">
        <v>222</v>
      </c>
      <c r="B160" s="61" t="s">
        <v>478</v>
      </c>
      <c r="C160" s="96" t="s">
        <v>12</v>
      </c>
      <c r="D160" s="61" t="s">
        <v>12</v>
      </c>
      <c r="E160" s="69" t="s">
        <v>12</v>
      </c>
      <c r="F160" s="71" t="s">
        <v>12</v>
      </c>
      <c r="G160" s="72" t="s">
        <v>12</v>
      </c>
      <c r="H160" s="73" t="s">
        <v>12</v>
      </c>
      <c r="J160" s="61" t="e">
        <f>IF(VLOOKUP($A160,'[1]2. Child Protection'!$B$8:$BG$226,'[1]2. Child Protection'!T$1,FALSE)=C160,"",VLOOKUP($A160,'[1]2. Child Protection'!$B$8:$BG$226,'[1]2. Child Protection'!T$1,FALSE)-C160)</f>
        <v>#VALUE!</v>
      </c>
      <c r="K160" s="61" t="str">
        <f>IF(VLOOKUP($A160,'[1]2. Child Protection'!$B$8:$BG$226,'[1]2. Child Protection'!U$1,FALSE)=D160,"",VLOOKUP($A160,'[1]2. Child Protection'!$B$8:$BG$226,'[1]2. Child Protection'!U$1,FALSE))</f>
        <v/>
      </c>
      <c r="L160" s="74" t="e">
        <f>IF(VLOOKUP($A160,'[1]2. Child Protection'!$B$8:$BG$226,'[1]2. Child Protection'!V$1,FALSE)=#REF!,"",VLOOKUP($A160,'[1]2. Child Protection'!$B$8:$BG$226,'[1]2. Child Protection'!V$1,FALSE)-#REF!)</f>
        <v>#REF!</v>
      </c>
      <c r="M160" s="74" t="e">
        <f>IF(VLOOKUP($A160,'[1]2. Child Protection'!$B$8:$BG$226,'[1]2. Child Protection'!W$1,FALSE)=#REF!,"",VLOOKUP($A160,'[1]2. Child Protection'!$B$8:$BG$226,'[1]2. Child Protection'!W$1,FALSE))</f>
        <v>#REF!</v>
      </c>
      <c r="N160" s="74" t="e">
        <f>IF(VLOOKUP($A160,'[1]2. Child Protection'!$B$8:$BG$226,'[1]2. Child Protection'!X$1,FALSE)=E160,"",VLOOKUP($A160,'[1]2. Child Protection'!$B$8:$BG$226,'[1]2. Child Protection'!X$1,FALSE)-E160)</f>
        <v>#VALUE!</v>
      </c>
      <c r="O160" s="74" t="e">
        <f>IF(VLOOKUP($A160,'[1]2. Child Protection'!$B$8:$BG$226,'[1]2. Child Protection'!Y$1,FALSE)=#REF!,"",VLOOKUP($A160,'[1]2. Child Protection'!$B$8:$BG$226,'[1]2. Child Protection'!Y$1,FALSE))</f>
        <v>#REF!</v>
      </c>
      <c r="P160" s="74" t="e">
        <f>IF(VLOOKUP($A160,'[1]2. Child Protection'!$B$8:$BG$226,'[1]2. Child Protection'!Z$1,FALSE)=F160,"",VLOOKUP($A160,'[1]2. Child Protection'!$B$8:$BG$226,'[1]2. Child Protection'!Z$1,FALSE)-F160)</f>
        <v>#VALUE!</v>
      </c>
      <c r="Q160" s="74" t="str">
        <f>IF(VLOOKUP($A160,'[1]2. Child Protection'!$B$8:$BG$226,'[1]2. Child Protection'!AA$1,FALSE)=G160,"",VLOOKUP($A160,'[1]2. Child Protection'!$B$8:$BG$226,'[1]2. Child Protection'!AA$1,FALSE))</f>
        <v>y</v>
      </c>
      <c r="R160" s="61" t="str">
        <f>IF(VLOOKUP($A160,'[1]2. Child Protection'!$B$8:$BG$226,'[1]2. Child Protection'!AB$1,FALSE)=H160,"",VLOOKUP($A160,'[1]2. Child Protection'!$B$8:$BG$226,'[1]2. Child Protection'!AB$1,FALSE))</f>
        <v>Vital statistics, Ministry of Public Health 2020</v>
      </c>
      <c r="S160" s="61" t="s">
        <v>520</v>
      </c>
      <c r="T160" s="132">
        <v>20.524101840155986</v>
      </c>
      <c r="U160" s="61">
        <v>2018</v>
      </c>
      <c r="V160" s="61" t="s">
        <v>553</v>
      </c>
      <c r="X160" s="61" t="s">
        <v>674</v>
      </c>
      <c r="Y160" s="61" t="b">
        <f t="shared" si="25"/>
        <v>1</v>
      </c>
      <c r="Z160" s="132">
        <f t="shared" si="26"/>
        <v>20.524101840155986</v>
      </c>
      <c r="AA160" s="74">
        <f t="shared" si="27"/>
        <v>2018</v>
      </c>
      <c r="AB160" s="74" t="str">
        <f t="shared" si="28"/>
        <v>Y12T17</v>
      </c>
      <c r="AC160" s="74">
        <f t="shared" si="29"/>
        <v>0</v>
      </c>
      <c r="AD160" s="74" t="str">
        <f t="shared" si="30"/>
        <v>Ministry of Gender  Labour and Social Development</v>
      </c>
      <c r="AE160" s="61" t="b">
        <f t="shared" si="31"/>
        <v>1</v>
      </c>
      <c r="AF160" s="61" t="b">
        <f t="shared" si="32"/>
        <v>1</v>
      </c>
      <c r="AG160" s="61" t="b">
        <f t="shared" si="33"/>
        <v>1</v>
      </c>
      <c r="AH160" s="61" t="b">
        <f t="shared" si="34"/>
        <v>1</v>
      </c>
      <c r="AI160" s="61" t="s">
        <v>522</v>
      </c>
      <c r="AJ160" s="61">
        <v>25.1</v>
      </c>
      <c r="AK160" s="132">
        <f t="shared" si="36"/>
        <v>25.132963531816046</v>
      </c>
      <c r="AL160" s="132">
        <f t="shared" si="35"/>
        <v>3.2963531816044167E-2</v>
      </c>
    </row>
    <row r="161" spans="1:38" x14ac:dyDescent="0.3">
      <c r="A161" s="61" t="s">
        <v>224</v>
      </c>
      <c r="B161" s="61" t="s">
        <v>479</v>
      </c>
      <c r="C161" s="96">
        <v>30.568500449320126</v>
      </c>
      <c r="D161" s="61" t="s">
        <v>12</v>
      </c>
      <c r="E161" s="69">
        <v>2020</v>
      </c>
      <c r="F161" s="71" t="s">
        <v>549</v>
      </c>
      <c r="G161" s="72"/>
      <c r="H161" s="73" t="s">
        <v>651</v>
      </c>
      <c r="J161" s="61" t="e">
        <f>IF(VLOOKUP($A161,'[1]2. Child Protection'!$B$8:$BG$226,'[1]2. Child Protection'!T$1,FALSE)=C161,"",VLOOKUP($A161,'[1]2. Child Protection'!$B$8:$BG$226,'[1]2. Child Protection'!T$1,FALSE)-C161)</f>
        <v>#VALUE!</v>
      </c>
      <c r="K161" s="61" t="str">
        <f>IF(VLOOKUP($A161,'[1]2. Child Protection'!$B$8:$BG$226,'[1]2. Child Protection'!U$1,FALSE)=D161,"",VLOOKUP($A161,'[1]2. Child Protection'!$B$8:$BG$226,'[1]2. Child Protection'!U$1,FALSE))</f>
        <v/>
      </c>
      <c r="L161" s="74" t="e">
        <f>IF(VLOOKUP($A161,'[1]2. Child Protection'!$B$8:$BG$226,'[1]2. Child Protection'!V$1,FALSE)=#REF!,"",VLOOKUP($A161,'[1]2. Child Protection'!$B$8:$BG$226,'[1]2. Child Protection'!V$1,FALSE)-#REF!)</f>
        <v>#REF!</v>
      </c>
      <c r="M161" s="74" t="e">
        <f>IF(VLOOKUP($A161,'[1]2. Child Protection'!$B$8:$BG$226,'[1]2. Child Protection'!W$1,FALSE)=#REF!,"",VLOOKUP($A161,'[1]2. Child Protection'!$B$8:$BG$226,'[1]2. Child Protection'!W$1,FALSE))</f>
        <v>#REF!</v>
      </c>
      <c r="N161" s="74">
        <f>IF(VLOOKUP($A161,'[1]2. Child Protection'!$B$8:$BG$226,'[1]2. Child Protection'!X$1,FALSE)=E161,"",VLOOKUP($A161,'[1]2. Child Protection'!$B$8:$BG$226,'[1]2. Child Protection'!X$1,FALSE)-E161)</f>
        <v>-1920</v>
      </c>
      <c r="O161" s="74" t="e">
        <f>IF(VLOOKUP($A161,'[1]2. Child Protection'!$B$8:$BG$226,'[1]2. Child Protection'!Y$1,FALSE)=#REF!,"",VLOOKUP($A161,'[1]2. Child Protection'!$B$8:$BG$226,'[1]2. Child Protection'!Y$1,FALSE))</f>
        <v>#REF!</v>
      </c>
      <c r="P161" s="74" t="e">
        <f>IF(VLOOKUP($A161,'[1]2. Child Protection'!$B$8:$BG$226,'[1]2. Child Protection'!Z$1,FALSE)=F161,"",VLOOKUP($A161,'[1]2. Child Protection'!$B$8:$BG$226,'[1]2. Child Protection'!Z$1,FALSE)-F161)</f>
        <v>#VALUE!</v>
      </c>
      <c r="Q161" s="74" t="str">
        <f>IF(VLOOKUP($A161,'[1]2. Child Protection'!$B$8:$BG$226,'[1]2. Child Protection'!AA$1,FALSE)=G161,"",VLOOKUP($A161,'[1]2. Child Protection'!$B$8:$BG$226,'[1]2. Child Protection'!AA$1,FALSE))</f>
        <v>y</v>
      </c>
      <c r="R161" s="61" t="str">
        <f>IF(VLOOKUP($A161,'[1]2. Child Protection'!$B$8:$BG$226,'[1]2. Child Protection'!AB$1,FALSE)=H161,"",VLOOKUP($A161,'[1]2. Child Protection'!$B$8:$BG$226,'[1]2. Child Protection'!AB$1,FALSE))</f>
        <v>Live births statistical bulletins, National Institute of Statistics, 2020</v>
      </c>
      <c r="S161" s="61" t="s">
        <v>521</v>
      </c>
      <c r="T161" s="132">
        <v>15.675631836905643</v>
      </c>
      <c r="U161" s="61">
        <v>2020</v>
      </c>
      <c r="V161" s="61" t="s">
        <v>549</v>
      </c>
      <c r="X161" s="61" t="s">
        <v>675</v>
      </c>
      <c r="Y161" s="61" t="b">
        <f t="shared" si="25"/>
        <v>1</v>
      </c>
      <c r="Z161" s="132">
        <f t="shared" si="26"/>
        <v>15.675631836905643</v>
      </c>
      <c r="AA161" s="74">
        <f t="shared" si="27"/>
        <v>2020</v>
      </c>
      <c r="AB161" s="74" t="str">
        <f t="shared" si="28"/>
        <v>Y14T17</v>
      </c>
      <c r="AC161" s="74">
        <f t="shared" si="29"/>
        <v>0</v>
      </c>
      <c r="AD161" s="74" t="str">
        <f t="shared" si="30"/>
        <v>The State Court Administration, Report on Children in Detention as part of TransMonEE</v>
      </c>
      <c r="AE161" s="61" t="b">
        <f t="shared" si="31"/>
        <v>1</v>
      </c>
      <c r="AF161" s="61" t="b">
        <f t="shared" si="32"/>
        <v>1</v>
      </c>
      <c r="AG161" s="61" t="b">
        <f t="shared" si="33"/>
        <v>1</v>
      </c>
      <c r="AH161" s="61" t="b">
        <f t="shared" si="34"/>
        <v>1</v>
      </c>
      <c r="AI161" s="61" t="s">
        <v>523</v>
      </c>
      <c r="AJ161" s="61">
        <v>17</v>
      </c>
      <c r="AK161" s="132">
        <f t="shared" si="36"/>
        <v>16.956083912567092</v>
      </c>
      <c r="AL161" s="132">
        <f t="shared" si="35"/>
        <v>-4.3916087432908313E-2</v>
      </c>
    </row>
    <row r="162" spans="1:38" x14ac:dyDescent="0.3">
      <c r="A162" s="61" t="s">
        <v>226</v>
      </c>
      <c r="B162" s="61" t="s">
        <v>480</v>
      </c>
      <c r="C162" s="96">
        <v>84.919756205054341</v>
      </c>
      <c r="D162" s="61" t="s">
        <v>12</v>
      </c>
      <c r="E162" s="69">
        <v>2018</v>
      </c>
      <c r="F162" s="69" t="s">
        <v>557</v>
      </c>
      <c r="G162" s="70"/>
      <c r="H162" s="73" t="s">
        <v>552</v>
      </c>
      <c r="J162" s="61" t="e">
        <f>IF(VLOOKUP($A162,'[1]2. Child Protection'!$B$8:$BG$226,'[1]2. Child Protection'!T$1,FALSE)=C162,"",VLOOKUP($A162,'[1]2. Child Protection'!$B$8:$BG$226,'[1]2. Child Protection'!T$1,FALSE)-C162)</f>
        <v>#VALUE!</v>
      </c>
      <c r="K162" s="61" t="str">
        <f>IF(VLOOKUP($A162,'[1]2. Child Protection'!$B$8:$BG$226,'[1]2. Child Protection'!U$1,FALSE)=D162,"",VLOOKUP($A162,'[1]2. Child Protection'!$B$8:$BG$226,'[1]2. Child Protection'!U$1,FALSE))</f>
        <v/>
      </c>
      <c r="L162" s="74" t="e">
        <f>IF(VLOOKUP($A162,'[1]2. Child Protection'!$B$8:$BG$226,'[1]2. Child Protection'!V$1,FALSE)=#REF!,"",VLOOKUP($A162,'[1]2. Child Protection'!$B$8:$BG$226,'[1]2. Child Protection'!V$1,FALSE)-#REF!)</f>
        <v>#REF!</v>
      </c>
      <c r="M162" s="74" t="e">
        <f>IF(VLOOKUP($A162,'[1]2. Child Protection'!$B$8:$BG$226,'[1]2. Child Protection'!W$1,FALSE)=#REF!,"",VLOOKUP($A162,'[1]2. Child Protection'!$B$8:$BG$226,'[1]2. Child Protection'!W$1,FALSE))</f>
        <v>#REF!</v>
      </c>
      <c r="N162" s="74">
        <f>IF(VLOOKUP($A162,'[1]2. Child Protection'!$B$8:$BG$226,'[1]2. Child Protection'!X$1,FALSE)=E162,"",VLOOKUP($A162,'[1]2. Child Protection'!$B$8:$BG$226,'[1]2. Child Protection'!X$1,FALSE)-E162)</f>
        <v>-1918</v>
      </c>
      <c r="O162" s="74" t="e">
        <f>IF(VLOOKUP($A162,'[1]2. Child Protection'!$B$8:$BG$226,'[1]2. Child Protection'!Y$1,FALSE)=#REF!,"",VLOOKUP($A162,'[1]2. Child Protection'!$B$8:$BG$226,'[1]2. Child Protection'!Y$1,FALSE))</f>
        <v>#REF!</v>
      </c>
      <c r="P162" s="74" t="e">
        <f>IF(VLOOKUP($A162,'[1]2. Child Protection'!$B$8:$BG$226,'[1]2. Child Protection'!Z$1,FALSE)=F162,"",VLOOKUP($A162,'[1]2. Child Protection'!$B$8:$BG$226,'[1]2. Child Protection'!Z$1,FALSE)-F162)</f>
        <v>#VALUE!</v>
      </c>
      <c r="Q162" s="74" t="str">
        <f>IF(VLOOKUP($A162,'[1]2. Child Protection'!$B$8:$BG$226,'[1]2. Child Protection'!AA$1,FALSE)=G162,"",VLOOKUP($A162,'[1]2. Child Protection'!$B$8:$BG$226,'[1]2. Child Protection'!AA$1,FALSE))</f>
        <v>v</v>
      </c>
      <c r="R162" s="61" t="str">
        <f>IF(VLOOKUP($A162,'[1]2. Child Protection'!$B$8:$BG$226,'[1]2. Child Protection'!AB$1,FALSE)=H162,"",VLOOKUP($A162,'[1]2. Child Protection'!$B$8:$BG$226,'[1]2. Child Protection'!AB$1,FALSE))</f>
        <v>UNSD Population and Vital Statistics Report, January 2021, latest update on 4 Jan 2022</v>
      </c>
      <c r="S162" s="61" t="s">
        <v>522</v>
      </c>
      <c r="T162" s="132">
        <v>25.132963531816046</v>
      </c>
      <c r="U162" s="61">
        <v>2014</v>
      </c>
      <c r="V162" s="61" t="s">
        <v>604</v>
      </c>
      <c r="X162" s="61" t="s">
        <v>552</v>
      </c>
      <c r="Y162" s="61" t="b">
        <f t="shared" si="25"/>
        <v>1</v>
      </c>
      <c r="Z162" s="132">
        <f t="shared" si="26"/>
        <v>25.132963531816046</v>
      </c>
      <c r="AA162" s="74">
        <f t="shared" si="27"/>
        <v>2014</v>
      </c>
      <c r="AB162" s="74" t="str">
        <f t="shared" si="28"/>
        <v>Y7T17</v>
      </c>
      <c r="AC162" s="74">
        <f t="shared" si="29"/>
        <v>0</v>
      </c>
      <c r="AD162" s="74" t="str">
        <f t="shared" si="30"/>
        <v>UNODC</v>
      </c>
      <c r="AE162" s="61" t="b">
        <f t="shared" si="31"/>
        <v>1</v>
      </c>
      <c r="AF162" s="61" t="b">
        <f t="shared" si="32"/>
        <v>1</v>
      </c>
      <c r="AG162" s="61" t="b">
        <f t="shared" si="33"/>
        <v>1</v>
      </c>
      <c r="AH162" s="61" t="b">
        <f t="shared" si="34"/>
        <v>1</v>
      </c>
      <c r="AI162" s="61" t="s">
        <v>524</v>
      </c>
      <c r="AJ162" s="61">
        <v>144.4</v>
      </c>
      <c r="AK162" s="132">
        <f t="shared" si="36"/>
        <v>144.44346745428922</v>
      </c>
      <c r="AL162" s="132">
        <f t="shared" si="35"/>
        <v>4.3467454289213947E-2</v>
      </c>
    </row>
    <row r="163" spans="1:38" x14ac:dyDescent="0.3">
      <c r="A163" s="61" t="s">
        <v>227</v>
      </c>
      <c r="B163" s="61" t="s">
        <v>481</v>
      </c>
      <c r="C163" s="74">
        <v>36.047511741122833</v>
      </c>
      <c r="D163" s="61" t="s">
        <v>12</v>
      </c>
      <c r="E163" s="69">
        <v>2018</v>
      </c>
      <c r="F163" s="71" t="s">
        <v>549</v>
      </c>
      <c r="G163" s="72"/>
      <c r="H163" s="73" t="s">
        <v>652</v>
      </c>
      <c r="J163" s="61">
        <f>IF(VLOOKUP($A163,'[1]2. Child Protection'!$B$8:$BG$226,'[1]2. Child Protection'!T$1,FALSE)=C163,"",VLOOKUP($A163,'[1]2. Child Protection'!$B$8:$BG$226,'[1]2. Child Protection'!T$1,FALSE)-C163)</f>
        <v>41.452488258877167</v>
      </c>
      <c r="K163" s="61" t="str">
        <f>IF(VLOOKUP($A163,'[1]2. Child Protection'!$B$8:$BG$226,'[1]2. Child Protection'!U$1,FALSE)=D163,"",VLOOKUP($A163,'[1]2. Child Protection'!$B$8:$BG$226,'[1]2. Child Protection'!U$1,FALSE))</f>
        <v/>
      </c>
      <c r="L163" s="74" t="e">
        <f>IF(VLOOKUP($A163,'[1]2. Child Protection'!$B$8:$BG$226,'[1]2. Child Protection'!V$1,FALSE)=#REF!,"",VLOOKUP($A163,'[1]2. Child Protection'!$B$8:$BG$226,'[1]2. Child Protection'!V$1,FALSE)-#REF!)</f>
        <v>#REF!</v>
      </c>
      <c r="M163" s="74" t="e">
        <f>IF(VLOOKUP($A163,'[1]2. Child Protection'!$B$8:$BG$226,'[1]2. Child Protection'!W$1,FALSE)=#REF!,"",VLOOKUP($A163,'[1]2. Child Protection'!$B$8:$BG$226,'[1]2. Child Protection'!W$1,FALSE))</f>
        <v>#REF!</v>
      </c>
      <c r="N163" s="74">
        <f>IF(VLOOKUP($A163,'[1]2. Child Protection'!$B$8:$BG$226,'[1]2. Child Protection'!X$1,FALSE)=E163,"",VLOOKUP($A163,'[1]2. Child Protection'!$B$8:$BG$226,'[1]2. Child Protection'!X$1,FALSE)-E163)</f>
        <v>-1932.2</v>
      </c>
      <c r="O163" s="74" t="e">
        <f>IF(VLOOKUP($A163,'[1]2. Child Protection'!$B$8:$BG$226,'[1]2. Child Protection'!Y$1,FALSE)=#REF!,"",VLOOKUP($A163,'[1]2. Child Protection'!$B$8:$BG$226,'[1]2. Child Protection'!Y$1,FALSE))</f>
        <v>#REF!</v>
      </c>
      <c r="P163" s="74" t="e">
        <f>IF(VLOOKUP($A163,'[1]2. Child Protection'!$B$8:$BG$226,'[1]2. Child Protection'!Z$1,FALSE)=F163,"",VLOOKUP($A163,'[1]2. Child Protection'!$B$8:$BG$226,'[1]2. Child Protection'!Z$1,FALSE)-F163)</f>
        <v>#VALUE!</v>
      </c>
      <c r="Q163" s="74" t="str">
        <f>IF(VLOOKUP($A163,'[1]2. Child Protection'!$B$8:$BG$226,'[1]2. Child Protection'!AA$1,FALSE)=G163,"",VLOOKUP($A163,'[1]2. Child Protection'!$B$8:$BG$226,'[1]2. Child Protection'!AA$1,FALSE))</f>
        <v/>
      </c>
      <c r="R163" s="61" t="str">
        <f>IF(VLOOKUP($A163,'[1]2. Child Protection'!$B$8:$BG$226,'[1]2. Child Protection'!AB$1,FALSE)=H163,"",VLOOKUP($A163,'[1]2. Child Protection'!$B$8:$BG$226,'[1]2. Child Protection'!AB$1,FALSE))</f>
        <v>DHS 2019-20</v>
      </c>
      <c r="S163" s="61" t="s">
        <v>523</v>
      </c>
      <c r="T163" s="132">
        <v>16.956083912567092</v>
      </c>
      <c r="U163" s="61">
        <v>2017</v>
      </c>
      <c r="V163" s="61" t="s">
        <v>554</v>
      </c>
      <c r="X163" s="61" t="s">
        <v>562</v>
      </c>
      <c r="Y163" s="61" t="b">
        <f t="shared" si="25"/>
        <v>1</v>
      </c>
      <c r="Z163" s="132">
        <f t="shared" si="26"/>
        <v>16.956083912567092</v>
      </c>
      <c r="AA163" s="74">
        <f t="shared" si="27"/>
        <v>2017</v>
      </c>
      <c r="AB163" s="74" t="str">
        <f t="shared" si="28"/>
        <v>Y10T17</v>
      </c>
      <c r="AC163" s="74">
        <f t="shared" si="29"/>
        <v>0</v>
      </c>
      <c r="AD163" s="74" t="str">
        <f t="shared" si="30"/>
        <v>Eurostat</v>
      </c>
      <c r="AE163" s="61" t="b">
        <f t="shared" si="31"/>
        <v>1</v>
      </c>
      <c r="AF163" s="61" t="b">
        <f t="shared" si="32"/>
        <v>1</v>
      </c>
      <c r="AG163" s="61" t="b">
        <f t="shared" si="33"/>
        <v>1</v>
      </c>
      <c r="AH163" s="61" t="b">
        <f t="shared" si="34"/>
        <v>1</v>
      </c>
      <c r="AI163" s="61" t="s">
        <v>525</v>
      </c>
      <c r="AJ163" s="61">
        <v>95</v>
      </c>
      <c r="AK163" s="132">
        <f t="shared" si="36"/>
        <v>94.984565008186152</v>
      </c>
      <c r="AL163" s="132">
        <f t="shared" si="35"/>
        <v>-1.5434991813847887E-2</v>
      </c>
    </row>
    <row r="164" spans="1:38" x14ac:dyDescent="0.3">
      <c r="A164" s="61" t="s">
        <v>236</v>
      </c>
      <c r="B164" s="61" t="s">
        <v>488</v>
      </c>
      <c r="C164" s="96" t="s">
        <v>12</v>
      </c>
      <c r="D164" s="61" t="s">
        <v>12</v>
      </c>
      <c r="E164" s="69" t="s">
        <v>12</v>
      </c>
      <c r="F164" s="71" t="s">
        <v>12</v>
      </c>
      <c r="G164" s="72" t="s">
        <v>12</v>
      </c>
      <c r="H164" s="73" t="s">
        <v>12</v>
      </c>
      <c r="J164" s="61" t="e">
        <f>IF(VLOOKUP($A164,'[1]2. Child Protection'!$B$8:$BG$226,'[1]2. Child Protection'!T$1,FALSE)=C164,"",VLOOKUP($A164,'[1]2. Child Protection'!$B$8:$BG$226,'[1]2. Child Protection'!T$1,FALSE)-C164)</f>
        <v>#VALUE!</v>
      </c>
      <c r="K164" s="61" t="str">
        <f>IF(VLOOKUP($A164,'[1]2. Child Protection'!$B$8:$BG$226,'[1]2. Child Protection'!U$1,FALSE)=D164,"",VLOOKUP($A164,'[1]2. Child Protection'!$B$8:$BG$226,'[1]2. Child Protection'!U$1,FALSE))</f>
        <v/>
      </c>
      <c r="L164" s="74" t="e">
        <f>IF(VLOOKUP($A164,'[1]2. Child Protection'!$B$8:$BG$226,'[1]2. Child Protection'!V$1,FALSE)=#REF!,"",VLOOKUP($A164,'[1]2. Child Protection'!$B$8:$BG$226,'[1]2. Child Protection'!V$1,FALSE)-#REF!)</f>
        <v>#REF!</v>
      </c>
      <c r="M164" s="74" t="e">
        <f>IF(VLOOKUP($A164,'[1]2. Child Protection'!$B$8:$BG$226,'[1]2. Child Protection'!W$1,FALSE)=#REF!,"",VLOOKUP($A164,'[1]2. Child Protection'!$B$8:$BG$226,'[1]2. Child Protection'!W$1,FALSE))</f>
        <v>#REF!</v>
      </c>
      <c r="N164" s="74" t="e">
        <f>IF(VLOOKUP($A164,'[1]2. Child Protection'!$B$8:$BG$226,'[1]2. Child Protection'!X$1,FALSE)=E164,"",VLOOKUP($A164,'[1]2. Child Protection'!$B$8:$BG$226,'[1]2. Child Protection'!X$1,FALSE)-E164)</f>
        <v>#VALUE!</v>
      </c>
      <c r="O164" s="74" t="e">
        <f>IF(VLOOKUP($A164,'[1]2. Child Protection'!$B$8:$BG$226,'[1]2. Child Protection'!Y$1,FALSE)=#REF!,"",VLOOKUP($A164,'[1]2. Child Protection'!$B$8:$BG$226,'[1]2. Child Protection'!Y$1,FALSE))</f>
        <v>#REF!</v>
      </c>
      <c r="P164" s="74" t="e">
        <f>IF(VLOOKUP($A164,'[1]2. Child Protection'!$B$8:$BG$226,'[1]2. Child Protection'!Z$1,FALSE)=F164,"",VLOOKUP($A164,'[1]2. Child Protection'!$B$8:$BG$226,'[1]2. Child Protection'!Z$1,FALSE)-F164)</f>
        <v>#VALUE!</v>
      </c>
      <c r="Q164" s="74" t="str">
        <f>IF(VLOOKUP($A164,'[1]2. Child Protection'!$B$8:$BG$226,'[1]2. Child Protection'!AA$1,FALSE)=G164,"",VLOOKUP($A164,'[1]2. Child Protection'!$B$8:$BG$226,'[1]2. Child Protection'!AA$1,FALSE))</f>
        <v>y</v>
      </c>
      <c r="R164" s="61" t="str">
        <f>IF(VLOOKUP($A164,'[1]2. Child Protection'!$B$8:$BG$226,'[1]2. Child Protection'!AB$1,FALSE)=H164,"",VLOOKUP($A164,'[1]2. Child Protection'!$B$8:$BG$226,'[1]2. Child Protection'!AB$1,FALSE))</f>
        <v>Household health survey 2018</v>
      </c>
      <c r="S164" s="61" t="s">
        <v>524</v>
      </c>
      <c r="T164" s="132">
        <v>144.44346745428922</v>
      </c>
      <c r="U164" s="61">
        <v>2019</v>
      </c>
      <c r="V164" s="61" t="s">
        <v>551</v>
      </c>
      <c r="X164" s="61" t="s">
        <v>676</v>
      </c>
      <c r="Y164" s="61" t="b">
        <f t="shared" si="25"/>
        <v>1</v>
      </c>
      <c r="Z164" s="132">
        <f t="shared" si="26"/>
        <v>144.44346745428922</v>
      </c>
      <c r="AA164" s="74">
        <f t="shared" si="27"/>
        <v>2019</v>
      </c>
      <c r="AB164" s="74" t="str">
        <f t="shared" si="28"/>
        <v>Y13T17</v>
      </c>
      <c r="AC164" s="74">
        <f t="shared" si="29"/>
        <v>0</v>
      </c>
      <c r="AD164" s="74" t="str">
        <f t="shared" si="30"/>
        <v>Bureau of the Census for the Office of Juvenile Justice and Delinquency Prevention, The Census of Juveniles in Residential Placement 2019</v>
      </c>
      <c r="AE164" s="61" t="b">
        <f t="shared" si="31"/>
        <v>1</v>
      </c>
      <c r="AF164" s="61" t="b">
        <f t="shared" si="32"/>
        <v>1</v>
      </c>
      <c r="AG164" s="61" t="b">
        <f t="shared" si="33"/>
        <v>1</v>
      </c>
      <c r="AH164" s="61" t="b">
        <f t="shared" si="34"/>
        <v>1</v>
      </c>
      <c r="AI164" s="61" t="s">
        <v>528</v>
      </c>
      <c r="AJ164" s="61">
        <v>404.1</v>
      </c>
      <c r="AK164" s="132">
        <f t="shared" si="36"/>
        <v>404.12413864566611</v>
      </c>
      <c r="AL164" s="132">
        <f t="shared" si="35"/>
        <v>2.4138645666084813E-2</v>
      </c>
    </row>
    <row r="165" spans="1:38" x14ac:dyDescent="0.3">
      <c r="A165" s="61" t="s">
        <v>262</v>
      </c>
      <c r="B165" s="61" t="s">
        <v>503</v>
      </c>
      <c r="C165" s="74">
        <v>2.6936721534906956</v>
      </c>
      <c r="D165" s="61" t="s">
        <v>12</v>
      </c>
      <c r="E165" s="69">
        <v>2020</v>
      </c>
      <c r="F165" s="71" t="s">
        <v>553</v>
      </c>
      <c r="G165" s="72"/>
      <c r="H165" s="73" t="s">
        <v>662</v>
      </c>
      <c r="J165" s="61">
        <f>IF(VLOOKUP($A165,'[1]2. Child Protection'!$B$8:$BG$226,'[1]2. Child Protection'!T$1,FALSE)=C165,"",VLOOKUP($A165,'[1]2. Child Protection'!$B$8:$BG$226,'[1]2. Child Protection'!T$1,FALSE)-C165)</f>
        <v>59.306327846509305</v>
      </c>
      <c r="K165" s="61" t="str">
        <f>IF(VLOOKUP($A165,'[1]2. Child Protection'!$B$8:$BG$226,'[1]2. Child Protection'!U$1,FALSE)=D165,"",VLOOKUP($A165,'[1]2. Child Protection'!$B$8:$BG$226,'[1]2. Child Protection'!U$1,FALSE))</f>
        <v/>
      </c>
      <c r="L165" s="74" t="e">
        <f>IF(VLOOKUP($A165,'[1]2. Child Protection'!$B$8:$BG$226,'[1]2. Child Protection'!V$1,FALSE)=#REF!,"",VLOOKUP($A165,'[1]2. Child Protection'!$B$8:$BG$226,'[1]2. Child Protection'!V$1,FALSE)-#REF!)</f>
        <v>#REF!</v>
      </c>
      <c r="M165" s="74" t="e">
        <f>IF(VLOOKUP($A165,'[1]2. Child Protection'!$B$8:$BG$226,'[1]2. Child Protection'!W$1,FALSE)=#REF!,"",VLOOKUP($A165,'[1]2. Child Protection'!$B$8:$BG$226,'[1]2. Child Protection'!W$1,FALSE))</f>
        <v>#REF!</v>
      </c>
      <c r="N165" s="74">
        <f>IF(VLOOKUP($A165,'[1]2. Child Protection'!$B$8:$BG$226,'[1]2. Child Protection'!X$1,FALSE)=E165,"",VLOOKUP($A165,'[1]2. Child Protection'!$B$8:$BG$226,'[1]2. Child Protection'!X$1,FALSE)-E165)</f>
        <v>-1951.2</v>
      </c>
      <c r="O165" s="74" t="e">
        <f>IF(VLOOKUP($A165,'[1]2. Child Protection'!$B$8:$BG$226,'[1]2. Child Protection'!Y$1,FALSE)=#REF!,"",VLOOKUP($A165,'[1]2. Child Protection'!$B$8:$BG$226,'[1]2. Child Protection'!Y$1,FALSE))</f>
        <v>#REF!</v>
      </c>
      <c r="P165" s="74" t="e">
        <f>IF(VLOOKUP($A165,'[1]2. Child Protection'!$B$8:$BG$226,'[1]2. Child Protection'!Z$1,FALSE)=F165,"",VLOOKUP($A165,'[1]2. Child Protection'!$B$8:$BG$226,'[1]2. Child Protection'!Z$1,FALSE)-F165)</f>
        <v>#VALUE!</v>
      </c>
      <c r="Q165" s="74" t="str">
        <f>IF(VLOOKUP($A165,'[1]2. Child Protection'!$B$8:$BG$226,'[1]2. Child Protection'!AA$1,FALSE)=G165,"",VLOOKUP($A165,'[1]2. Child Protection'!$B$8:$BG$226,'[1]2. Child Protection'!AA$1,FALSE))</f>
        <v/>
      </c>
      <c r="R165" s="61" t="str">
        <f>IF(VLOOKUP($A165,'[1]2. Child Protection'!$B$8:$BG$226,'[1]2. Child Protection'!AB$1,FALSE)=H165,"",VLOOKUP($A165,'[1]2. Child Protection'!$B$8:$BG$226,'[1]2. Child Protection'!AB$1,FALSE))</f>
        <v>MICS 2014</v>
      </c>
      <c r="S165" s="61" t="s">
        <v>525</v>
      </c>
      <c r="T165" s="132">
        <v>94.984565008186152</v>
      </c>
      <c r="U165" s="61">
        <v>2020</v>
      </c>
      <c r="V165" s="61" t="s">
        <v>551</v>
      </c>
      <c r="X165" s="61" t="s">
        <v>677</v>
      </c>
      <c r="Y165" s="61" t="b">
        <f t="shared" si="25"/>
        <v>1</v>
      </c>
      <c r="Z165" s="132">
        <f t="shared" si="26"/>
        <v>94.984565008186152</v>
      </c>
      <c r="AA165" s="74">
        <f t="shared" si="27"/>
        <v>2020</v>
      </c>
      <c r="AB165" s="74" t="str">
        <f t="shared" si="28"/>
        <v>Y13T17</v>
      </c>
      <c r="AC165" s="74">
        <f t="shared" si="29"/>
        <v>0</v>
      </c>
      <c r="AD165" s="74" t="str">
        <f t="shared" si="30"/>
        <v>Instituto Nacional de Inclusion Social Adolescente</v>
      </c>
      <c r="AE165" s="61" t="b">
        <f t="shared" si="31"/>
        <v>1</v>
      </c>
      <c r="AF165" s="61" t="b">
        <f t="shared" si="32"/>
        <v>1</v>
      </c>
      <c r="AG165" s="61" t="b">
        <f t="shared" si="33"/>
        <v>1</v>
      </c>
      <c r="AH165" s="61" t="b">
        <f t="shared" si="34"/>
        <v>1</v>
      </c>
      <c r="AI165" s="61" t="s">
        <v>529</v>
      </c>
      <c r="AJ165" s="61">
        <v>12.6</v>
      </c>
      <c r="AK165" s="132">
        <f t="shared" si="36"/>
        <v>12.648690233195968</v>
      </c>
      <c r="AL165" s="132">
        <f t="shared" si="35"/>
        <v>4.8690233195967991E-2</v>
      </c>
    </row>
    <row r="166" spans="1:38" x14ac:dyDescent="0.3">
      <c r="A166" s="61" t="s">
        <v>239</v>
      </c>
      <c r="B166" s="61" t="s">
        <v>489</v>
      </c>
      <c r="C166" s="74">
        <v>10.054179601538175</v>
      </c>
      <c r="D166" s="61" t="s">
        <v>12</v>
      </c>
      <c r="E166" s="69">
        <v>2018</v>
      </c>
      <c r="F166" s="71" t="s">
        <v>551</v>
      </c>
      <c r="G166" s="72"/>
      <c r="H166" s="73" t="s">
        <v>656</v>
      </c>
      <c r="J166" s="61">
        <f>IF(VLOOKUP($A166,'[1]2. Child Protection'!$B$8:$BG$226,'[1]2. Child Protection'!T$1,FALSE)=C166,"",VLOOKUP($A166,'[1]2. Child Protection'!$B$8:$BG$226,'[1]2. Child Protection'!T$1,FALSE)-C166)</f>
        <v>66.845820398461825</v>
      </c>
      <c r="K166" s="61" t="str">
        <f>IF(VLOOKUP($A166,'[1]2. Child Protection'!$B$8:$BG$226,'[1]2. Child Protection'!U$1,FALSE)=D166,"",VLOOKUP($A166,'[1]2. Child Protection'!$B$8:$BG$226,'[1]2. Child Protection'!U$1,FALSE))</f>
        <v/>
      </c>
      <c r="L166" s="74" t="e">
        <f>IF(VLOOKUP($A166,'[1]2. Child Protection'!$B$8:$BG$226,'[1]2. Child Protection'!V$1,FALSE)=#REF!,"",VLOOKUP($A166,'[1]2. Child Protection'!$B$8:$BG$226,'[1]2. Child Protection'!V$1,FALSE)-#REF!)</f>
        <v>#REF!</v>
      </c>
      <c r="M166" s="74" t="e">
        <f>IF(VLOOKUP($A166,'[1]2. Child Protection'!$B$8:$BG$226,'[1]2. Child Protection'!W$1,FALSE)=#REF!,"",VLOOKUP($A166,'[1]2. Child Protection'!$B$8:$BG$226,'[1]2. Child Protection'!W$1,FALSE))</f>
        <v>#REF!</v>
      </c>
      <c r="N166" s="74">
        <f>IF(VLOOKUP($A166,'[1]2. Child Protection'!$B$8:$BG$226,'[1]2. Child Protection'!X$1,FALSE)=E166,"",VLOOKUP($A166,'[1]2. Child Protection'!$B$8:$BG$226,'[1]2. Child Protection'!X$1,FALSE)-E166)</f>
        <v>-1937.7</v>
      </c>
      <c r="O166" s="74" t="e">
        <f>IF(VLOOKUP($A166,'[1]2. Child Protection'!$B$8:$BG$226,'[1]2. Child Protection'!Y$1,FALSE)=#REF!,"",VLOOKUP($A166,'[1]2. Child Protection'!$B$8:$BG$226,'[1]2. Child Protection'!Y$1,FALSE))</f>
        <v>#REF!</v>
      </c>
      <c r="P166" s="74" t="e">
        <f>IF(VLOOKUP($A166,'[1]2. Child Protection'!$B$8:$BG$226,'[1]2. Child Protection'!Z$1,FALSE)=F166,"",VLOOKUP($A166,'[1]2. Child Protection'!$B$8:$BG$226,'[1]2. Child Protection'!Z$1,FALSE)-F166)</f>
        <v>#VALUE!</v>
      </c>
      <c r="Q166" s="74" t="str">
        <f>IF(VLOOKUP($A166,'[1]2. Child Protection'!$B$8:$BG$226,'[1]2. Child Protection'!AA$1,FALSE)=G166,"",VLOOKUP($A166,'[1]2. Child Protection'!$B$8:$BG$226,'[1]2. Child Protection'!AA$1,FALSE))</f>
        <v/>
      </c>
      <c r="R166" s="61" t="str">
        <f>IF(VLOOKUP($A166,'[1]2. Child Protection'!$B$8:$BG$226,'[1]2. Child Protection'!AB$1,FALSE)=H166,"",VLOOKUP($A166,'[1]2. Child Protection'!$B$8:$BG$226,'[1]2. Child Protection'!AB$1,FALSE))</f>
        <v>Continuous DHS 2019</v>
      </c>
      <c r="S166" s="61" t="s">
        <v>528</v>
      </c>
      <c r="T166" s="132">
        <v>404.12413864566611</v>
      </c>
      <c r="U166" s="61">
        <v>2018</v>
      </c>
      <c r="V166" s="61" t="s">
        <v>549</v>
      </c>
      <c r="X166" s="61" t="s">
        <v>678</v>
      </c>
      <c r="Y166" s="61" t="b">
        <f t="shared" si="25"/>
        <v>1</v>
      </c>
      <c r="Z166" s="132">
        <f t="shared" si="26"/>
        <v>404.12413864566611</v>
      </c>
      <c r="AA166" s="74">
        <f t="shared" si="27"/>
        <v>2018</v>
      </c>
      <c r="AB166" s="74" t="str">
        <f t="shared" si="28"/>
        <v>Y14T17</v>
      </c>
      <c r="AC166" s="74">
        <f t="shared" si="29"/>
        <v>0</v>
      </c>
      <c r="AD166" s="74" t="str">
        <f t="shared" si="30"/>
        <v>Statistical Information System of the Judiciary, 2018</v>
      </c>
      <c r="AE166" s="61" t="b">
        <f t="shared" si="31"/>
        <v>1</v>
      </c>
      <c r="AF166" s="61" t="b">
        <f t="shared" si="32"/>
        <v>1</v>
      </c>
      <c r="AG166" s="61" t="b">
        <f t="shared" si="33"/>
        <v>1</v>
      </c>
      <c r="AH166" s="61" t="b">
        <f t="shared" si="34"/>
        <v>1</v>
      </c>
      <c r="AI166" s="61" t="s">
        <v>530</v>
      </c>
      <c r="AJ166" s="61">
        <v>1.1000000000000001</v>
      </c>
      <c r="AK166" s="132">
        <f t="shared" si="36"/>
        <v>1.1320968320156986</v>
      </c>
      <c r="AL166" s="132">
        <f t="shared" si="35"/>
        <v>3.2096832015698462E-2</v>
      </c>
    </row>
    <row r="167" spans="1:38" x14ac:dyDescent="0.3">
      <c r="A167" s="61" t="s">
        <v>244</v>
      </c>
      <c r="B167" s="61" t="s">
        <v>493</v>
      </c>
      <c r="C167" s="96"/>
      <c r="E167" s="69"/>
      <c r="F167" s="71"/>
      <c r="G167" s="72"/>
      <c r="H167" s="73"/>
      <c r="J167" s="61" t="e">
        <f>IF(VLOOKUP($A167,'[1]2. Child Protection'!$B$8:$BG$226,'[1]2. Child Protection'!T$1,FALSE)=C167,"",VLOOKUP($A167,'[1]2. Child Protection'!$B$8:$BG$226,'[1]2. Child Protection'!T$1,FALSE)-C167)</f>
        <v>#VALUE!</v>
      </c>
      <c r="K167" s="61" t="str">
        <f>IF(VLOOKUP($A167,'[1]2. Child Protection'!$B$8:$BG$226,'[1]2. Child Protection'!U$1,FALSE)=D167,"",VLOOKUP($A167,'[1]2. Child Protection'!$B$8:$BG$226,'[1]2. Child Protection'!U$1,FALSE))</f>
        <v/>
      </c>
      <c r="L167" s="74" t="e">
        <f>IF(VLOOKUP($A167,'[1]2. Child Protection'!$B$8:$BG$226,'[1]2. Child Protection'!V$1,FALSE)=#REF!,"",VLOOKUP($A167,'[1]2. Child Protection'!$B$8:$BG$226,'[1]2. Child Protection'!V$1,FALSE)-#REF!)</f>
        <v>#REF!</v>
      </c>
      <c r="M167" s="74" t="e">
        <f>IF(VLOOKUP($A167,'[1]2. Child Protection'!$B$8:$BG$226,'[1]2. Child Protection'!W$1,FALSE)=#REF!,"",VLOOKUP($A167,'[1]2. Child Protection'!$B$8:$BG$226,'[1]2. Child Protection'!W$1,FALSE))</f>
        <v>#REF!</v>
      </c>
      <c r="N167" s="74" t="e">
        <f>IF(VLOOKUP($A167,'[1]2. Child Protection'!$B$8:$BG$226,'[1]2. Child Protection'!X$1,FALSE)=E167,"",VLOOKUP($A167,'[1]2. Child Protection'!$B$8:$BG$226,'[1]2. Child Protection'!X$1,FALSE)-E167)</f>
        <v>#VALUE!</v>
      </c>
      <c r="O167" s="74" t="e">
        <f>IF(VLOOKUP($A167,'[1]2. Child Protection'!$B$8:$BG$226,'[1]2. Child Protection'!Y$1,FALSE)=#REF!,"",VLOOKUP($A167,'[1]2. Child Protection'!$B$8:$BG$226,'[1]2. Child Protection'!Y$1,FALSE))</f>
        <v>#REF!</v>
      </c>
      <c r="P167" s="74" t="e">
        <f>IF(VLOOKUP($A167,'[1]2. Child Protection'!$B$8:$BG$226,'[1]2. Child Protection'!Z$1,FALSE)=F167,"",VLOOKUP($A167,'[1]2. Child Protection'!$B$8:$BG$226,'[1]2. Child Protection'!Z$1,FALSE)-F167)</f>
        <v>#VALUE!</v>
      </c>
      <c r="Q167" s="74" t="str">
        <f>IF(VLOOKUP($A167,'[1]2. Child Protection'!$B$8:$BG$226,'[1]2. Child Protection'!AA$1,FALSE)=G167,"",VLOOKUP($A167,'[1]2. Child Protection'!$B$8:$BG$226,'[1]2. Child Protection'!AA$1,FALSE))</f>
        <v/>
      </c>
      <c r="R167" s="61" t="str">
        <f>IF(VLOOKUP($A167,'[1]2. Child Protection'!$B$8:$BG$226,'[1]2. Child Protection'!AB$1,FALSE)=H167,"",VLOOKUP($A167,'[1]2. Child Protection'!$B$8:$BG$226,'[1]2. Child Protection'!AB$1,FALSE))</f>
        <v>Local birth registration, Immigration and Checkpoints Authority, 2020</v>
      </c>
      <c r="S167" s="61" t="s">
        <v>529</v>
      </c>
      <c r="T167" s="132">
        <v>12.648690233195968</v>
      </c>
      <c r="U167" s="61">
        <v>2018</v>
      </c>
      <c r="V167" s="61" t="s">
        <v>553</v>
      </c>
      <c r="X167" s="61" t="s">
        <v>679</v>
      </c>
      <c r="Y167" s="61" t="b">
        <f t="shared" si="25"/>
        <v>1</v>
      </c>
      <c r="Z167" s="132">
        <f t="shared" si="26"/>
        <v>12.648690233195968</v>
      </c>
      <c r="AA167" s="74">
        <f t="shared" si="27"/>
        <v>2018</v>
      </c>
      <c r="AB167" s="74" t="str">
        <f t="shared" si="28"/>
        <v>Y12T17</v>
      </c>
      <c r="AC167" s="74">
        <f t="shared" si="29"/>
        <v>0</v>
      </c>
      <c r="AD167" s="74" t="str">
        <f t="shared" si="30"/>
        <v>Ministry of Justice, Analysis Report of the Child Justice Legal Framework and Situation of Minors in Conflict with the Law in Viet Nam, 2019, Figure 25&amp;26, p. 89&amp;92</v>
      </c>
      <c r="AE167" s="61" t="b">
        <f t="shared" si="31"/>
        <v>1</v>
      </c>
      <c r="AF167" s="61" t="b">
        <f t="shared" si="32"/>
        <v>1</v>
      </c>
      <c r="AG167" s="61" t="b">
        <f t="shared" si="33"/>
        <v>1</v>
      </c>
      <c r="AH167" s="61" t="b">
        <f t="shared" si="34"/>
        <v>1</v>
      </c>
      <c r="AI167" s="61" t="s">
        <v>531</v>
      </c>
      <c r="AJ167" s="61">
        <v>237.1</v>
      </c>
      <c r="AK167" s="132">
        <f t="shared" si="36"/>
        <v>237.09523284040534</v>
      </c>
      <c r="AL167" s="132">
        <f t="shared" si="35"/>
        <v>-4.7671595946496836E-3</v>
      </c>
    </row>
    <row r="168" spans="1:38" x14ac:dyDescent="0.3">
      <c r="A168" s="61" t="s">
        <v>249</v>
      </c>
      <c r="B168" s="61" t="s">
        <v>496</v>
      </c>
      <c r="C168" s="96" t="s">
        <v>12</v>
      </c>
      <c r="D168" s="61" t="s">
        <v>12</v>
      </c>
      <c r="E168" s="69" t="s">
        <v>12</v>
      </c>
      <c r="F168" s="71" t="s">
        <v>12</v>
      </c>
      <c r="G168" s="75" t="s">
        <v>12</v>
      </c>
      <c r="H168" s="73" t="s">
        <v>12</v>
      </c>
      <c r="J168" s="61" t="e">
        <f>IF(VLOOKUP($A168,'[1]2. Child Protection'!$B$8:$BG$226,'[1]2. Child Protection'!T$1,FALSE)=C168,"",VLOOKUP($A168,'[1]2. Child Protection'!$B$8:$BG$226,'[1]2. Child Protection'!T$1,FALSE)-C168)</f>
        <v>#VALUE!</v>
      </c>
      <c r="K168" s="61" t="str">
        <f>IF(VLOOKUP($A168,'[1]2. Child Protection'!$B$8:$BG$226,'[1]2. Child Protection'!U$1,FALSE)=D168,"",VLOOKUP($A168,'[1]2. Child Protection'!$B$8:$BG$226,'[1]2. Child Protection'!U$1,FALSE))</f>
        <v/>
      </c>
      <c r="L168" s="74" t="e">
        <f>IF(VLOOKUP($A168,'[1]2. Child Protection'!$B$8:$BG$226,'[1]2. Child Protection'!V$1,FALSE)=#REF!,"",VLOOKUP($A168,'[1]2. Child Protection'!$B$8:$BG$226,'[1]2. Child Protection'!V$1,FALSE)-#REF!)</f>
        <v>#REF!</v>
      </c>
      <c r="M168" s="74" t="e">
        <f>IF(VLOOKUP($A168,'[1]2. Child Protection'!$B$8:$BG$226,'[1]2. Child Protection'!W$1,FALSE)=#REF!,"",VLOOKUP($A168,'[1]2. Child Protection'!$B$8:$BG$226,'[1]2. Child Protection'!W$1,FALSE))</f>
        <v>#REF!</v>
      </c>
      <c r="N168" s="74" t="e">
        <f>IF(VLOOKUP($A168,'[1]2. Child Protection'!$B$8:$BG$226,'[1]2. Child Protection'!X$1,FALSE)=E168,"",VLOOKUP($A168,'[1]2. Child Protection'!$B$8:$BG$226,'[1]2. Child Protection'!X$1,FALSE)-E168)</f>
        <v>#VALUE!</v>
      </c>
      <c r="O168" s="74" t="e">
        <f>IF(VLOOKUP($A168,'[1]2. Child Protection'!$B$8:$BG$226,'[1]2. Child Protection'!Y$1,FALSE)=#REF!,"",VLOOKUP($A168,'[1]2. Child Protection'!$B$8:$BG$226,'[1]2. Child Protection'!Y$1,FALSE))</f>
        <v>#REF!</v>
      </c>
      <c r="P168" s="74" t="e">
        <f>IF(VLOOKUP($A168,'[1]2. Child Protection'!$B$8:$BG$226,'[1]2. Child Protection'!Z$1,FALSE)=F168,"",VLOOKUP($A168,'[1]2. Child Protection'!$B$8:$BG$226,'[1]2. Child Protection'!Z$1,FALSE)-F168)</f>
        <v>#VALUE!</v>
      </c>
      <c r="Q168" s="74" t="str">
        <f>IF(VLOOKUP($A168,'[1]2. Child Protection'!$B$8:$BG$226,'[1]2. Child Protection'!AA$1,FALSE)=G168,"",VLOOKUP($A168,'[1]2. Child Protection'!$B$8:$BG$226,'[1]2. Child Protection'!AA$1,FALSE))</f>
        <v/>
      </c>
      <c r="R168" s="61" t="str">
        <f>IF(VLOOKUP($A168,'[1]2. Child Protection'!$B$8:$BG$226,'[1]2. Child Protection'!AB$1,FALSE)=H168,"",VLOOKUP($A168,'[1]2. Child Protection'!$B$8:$BG$226,'[1]2. Child Protection'!AB$1,FALSE))</f>
        <v>DHS 2015</v>
      </c>
      <c r="S168" s="61" t="s">
        <v>530</v>
      </c>
      <c r="T168" s="132">
        <v>1.1320968320156986</v>
      </c>
      <c r="U168" s="61">
        <v>2009</v>
      </c>
      <c r="V168" s="61" t="s">
        <v>604</v>
      </c>
      <c r="X168" s="61" t="s">
        <v>552</v>
      </c>
      <c r="Y168" s="61" t="b">
        <f t="shared" si="25"/>
        <v>1</v>
      </c>
      <c r="Z168" s="132">
        <f t="shared" si="26"/>
        <v>1.1320968320156986</v>
      </c>
      <c r="AA168" s="74">
        <f t="shared" si="27"/>
        <v>2009</v>
      </c>
      <c r="AB168" s="74" t="str">
        <f t="shared" si="28"/>
        <v>Y7T17</v>
      </c>
      <c r="AC168" s="74">
        <f t="shared" si="29"/>
        <v>0</v>
      </c>
      <c r="AD168" s="74" t="str">
        <f t="shared" si="30"/>
        <v>UNODC</v>
      </c>
      <c r="AE168" s="61" t="b">
        <f t="shared" si="31"/>
        <v>1</v>
      </c>
      <c r="AF168" s="61" t="b">
        <f t="shared" si="32"/>
        <v>1</v>
      </c>
      <c r="AG168" s="61" t="b">
        <f t="shared" si="33"/>
        <v>1</v>
      </c>
      <c r="AH168" s="61" t="b">
        <f t="shared" si="34"/>
        <v>1</v>
      </c>
      <c r="AI168" s="61" t="s">
        <v>532</v>
      </c>
      <c r="AJ168" s="61">
        <v>6.3</v>
      </c>
      <c r="AK168" s="132">
        <f t="shared" si="36"/>
        <v>6.279883709287108</v>
      </c>
      <c r="AL168" s="132">
        <f t="shared" si="35"/>
        <v>-2.0116290712891782E-2</v>
      </c>
    </row>
    <row r="169" spans="1:38" x14ac:dyDescent="0.3">
      <c r="A169" s="61" t="s">
        <v>242</v>
      </c>
      <c r="B169" s="61" t="s">
        <v>492</v>
      </c>
      <c r="C169" s="74">
        <v>10.181785054479251</v>
      </c>
      <c r="D169" s="61" t="s">
        <v>12</v>
      </c>
      <c r="E169" s="69">
        <v>2021</v>
      </c>
      <c r="F169" s="71" t="s">
        <v>549</v>
      </c>
      <c r="G169" s="72"/>
      <c r="H169" s="73" t="s">
        <v>658</v>
      </c>
      <c r="J169" s="61">
        <f>IF(VLOOKUP($A169,'[1]2. Child Protection'!$B$8:$BG$226,'[1]2. Child Protection'!T$1,FALSE)=C169,"",VLOOKUP($A169,'[1]2. Child Protection'!$B$8:$BG$226,'[1]2. Child Protection'!T$1,FALSE)-C169)</f>
        <v>82.618214945520748</v>
      </c>
      <c r="K169" s="61" t="str">
        <f>IF(VLOOKUP($A169,'[1]2. Child Protection'!$B$8:$BG$226,'[1]2. Child Protection'!U$1,FALSE)=D169,"",VLOOKUP($A169,'[1]2. Child Protection'!$B$8:$BG$226,'[1]2. Child Protection'!U$1,FALSE))</f>
        <v/>
      </c>
      <c r="L169" s="74" t="e">
        <f>IF(VLOOKUP($A169,'[1]2. Child Protection'!$B$8:$BG$226,'[1]2. Child Protection'!V$1,FALSE)=#REF!,"",VLOOKUP($A169,'[1]2. Child Protection'!$B$8:$BG$226,'[1]2. Child Protection'!V$1,FALSE)-#REF!)</f>
        <v>#REF!</v>
      </c>
      <c r="M169" s="74" t="e">
        <f>IF(VLOOKUP($A169,'[1]2. Child Protection'!$B$8:$BG$226,'[1]2. Child Protection'!W$1,FALSE)=#REF!,"",VLOOKUP($A169,'[1]2. Child Protection'!$B$8:$BG$226,'[1]2. Child Protection'!W$1,FALSE))</f>
        <v>#REF!</v>
      </c>
      <c r="N169" s="74">
        <f>IF(VLOOKUP($A169,'[1]2. Child Protection'!$B$8:$BG$226,'[1]2. Child Protection'!X$1,FALSE)=E169,"",VLOOKUP($A169,'[1]2. Child Protection'!$B$8:$BG$226,'[1]2. Child Protection'!X$1,FALSE)-E169)</f>
        <v>-1930.7</v>
      </c>
      <c r="O169" s="74" t="e">
        <f>IF(VLOOKUP($A169,'[1]2. Child Protection'!$B$8:$BG$226,'[1]2. Child Protection'!Y$1,FALSE)=#REF!,"",VLOOKUP($A169,'[1]2. Child Protection'!$B$8:$BG$226,'[1]2. Child Protection'!Y$1,FALSE))</f>
        <v>#REF!</v>
      </c>
      <c r="P169" s="74" t="e">
        <f>IF(VLOOKUP($A169,'[1]2. Child Protection'!$B$8:$BG$226,'[1]2. Child Protection'!Z$1,FALSE)=F169,"",VLOOKUP($A169,'[1]2. Child Protection'!$B$8:$BG$226,'[1]2. Child Protection'!Z$1,FALSE)-F169)</f>
        <v>#VALUE!</v>
      </c>
      <c r="Q169" s="74" t="str">
        <f>IF(VLOOKUP($A169,'[1]2. Child Protection'!$B$8:$BG$226,'[1]2. Child Protection'!AA$1,FALSE)=G169,"",VLOOKUP($A169,'[1]2. Child Protection'!$B$8:$BG$226,'[1]2. Child Protection'!AA$1,FALSE))</f>
        <v/>
      </c>
      <c r="R169" s="61" t="str">
        <f>IF(VLOOKUP($A169,'[1]2. Child Protection'!$B$8:$BG$226,'[1]2. Child Protection'!AB$1,FALSE)=H169,"",VLOOKUP($A169,'[1]2. Child Protection'!$B$8:$BG$226,'[1]2. Child Protection'!AB$1,FALSE))</f>
        <v>DHS 2019</v>
      </c>
      <c r="S169" s="61" t="s">
        <v>531</v>
      </c>
      <c r="T169" s="132">
        <v>237.09523284040534</v>
      </c>
      <c r="U169" s="61">
        <v>2018</v>
      </c>
      <c r="V169" s="61" t="s">
        <v>565</v>
      </c>
      <c r="X169" s="61" t="s">
        <v>680</v>
      </c>
      <c r="Y169" s="61" t="b">
        <f t="shared" si="25"/>
        <v>1</v>
      </c>
      <c r="Z169" s="132">
        <f t="shared" si="26"/>
        <v>237.09523284040534</v>
      </c>
      <c r="AA169" s="74">
        <f t="shared" si="27"/>
        <v>2018</v>
      </c>
      <c r="AB169" s="74" t="str">
        <f t="shared" si="28"/>
        <v>Y9T17</v>
      </c>
      <c r="AC169" s="74">
        <f t="shared" si="29"/>
        <v>0</v>
      </c>
      <c r="AD169" s="74" t="str">
        <f t="shared" si="30"/>
        <v>Ministry of Community Development and Social Services</v>
      </c>
      <c r="AE169" s="61" t="b">
        <f t="shared" si="31"/>
        <v>1</v>
      </c>
      <c r="AF169" s="61" t="b">
        <f t="shared" si="32"/>
        <v>1</v>
      </c>
      <c r="AG169" s="61" t="b">
        <f t="shared" si="33"/>
        <v>1</v>
      </c>
      <c r="AH169" s="61" t="b">
        <f t="shared" si="34"/>
        <v>1</v>
      </c>
    </row>
    <row r="170" spans="1:38" x14ac:dyDescent="0.3">
      <c r="A170" s="61" t="s">
        <v>104</v>
      </c>
      <c r="B170" s="61" t="s">
        <v>390</v>
      </c>
      <c r="C170" s="96">
        <v>77.037816106924083</v>
      </c>
      <c r="D170" s="61" t="s">
        <v>28</v>
      </c>
      <c r="E170" s="69">
        <v>2020</v>
      </c>
      <c r="F170" s="71" t="s">
        <v>546</v>
      </c>
      <c r="G170" s="72" t="s">
        <v>547</v>
      </c>
      <c r="H170" s="73" t="s">
        <v>602</v>
      </c>
      <c r="J170" s="61" t="e">
        <f>IF(VLOOKUP($A170,'[1]2. Child Protection'!$B$8:$BG$226,'[1]2. Child Protection'!T$1,FALSE)=C170,"",VLOOKUP($A170,'[1]2. Child Protection'!$B$8:$BG$226,'[1]2. Child Protection'!T$1,FALSE)-C170)</f>
        <v>#VALUE!</v>
      </c>
      <c r="K170" s="61">
        <f>IF(VLOOKUP($A170,'[1]2. Child Protection'!$B$8:$BG$226,'[1]2. Child Protection'!U$1,FALSE)=D170,"",VLOOKUP($A170,'[1]2. Child Protection'!$B$8:$BG$226,'[1]2. Child Protection'!U$1,FALSE))</f>
        <v>0</v>
      </c>
      <c r="L170" s="74" t="e">
        <f>IF(VLOOKUP($A170,'[1]2. Child Protection'!$B$8:$BG$226,'[1]2. Child Protection'!V$1,FALSE)=#REF!,"",VLOOKUP($A170,'[1]2. Child Protection'!$B$8:$BG$226,'[1]2. Child Protection'!V$1,FALSE)-#REF!)</f>
        <v>#REF!</v>
      </c>
      <c r="M170" s="74" t="e">
        <f>IF(VLOOKUP($A170,'[1]2. Child Protection'!$B$8:$BG$226,'[1]2. Child Protection'!W$1,FALSE)=#REF!,"",VLOOKUP($A170,'[1]2. Child Protection'!$B$8:$BG$226,'[1]2. Child Protection'!W$1,FALSE))</f>
        <v>#REF!</v>
      </c>
      <c r="N170" s="74">
        <f>IF(VLOOKUP($A170,'[1]2. Child Protection'!$B$8:$BG$226,'[1]2. Child Protection'!X$1,FALSE)=E170,"",VLOOKUP($A170,'[1]2. Child Protection'!$B$8:$BG$226,'[1]2. Child Protection'!X$1,FALSE)-E170)</f>
        <v>-1929</v>
      </c>
      <c r="O170" s="74" t="e">
        <f>IF(VLOOKUP($A170,'[1]2. Child Protection'!$B$8:$BG$226,'[1]2. Child Protection'!Y$1,FALSE)=#REF!,"",VLOOKUP($A170,'[1]2. Child Protection'!$B$8:$BG$226,'[1]2. Child Protection'!Y$1,FALSE))</f>
        <v>#REF!</v>
      </c>
      <c r="P170" s="74" t="e">
        <f>IF(VLOOKUP($A170,'[1]2. Child Protection'!$B$8:$BG$226,'[1]2. Child Protection'!Z$1,FALSE)=F170,"",VLOOKUP($A170,'[1]2. Child Protection'!$B$8:$BG$226,'[1]2. Child Protection'!Z$1,FALSE)-F170)</f>
        <v>#VALUE!</v>
      </c>
      <c r="Q170" s="74" t="str">
        <f>IF(VLOOKUP($A170,'[1]2. Child Protection'!$B$8:$BG$226,'[1]2. Child Protection'!AA$1,FALSE)=G170,"",VLOOKUP($A170,'[1]2. Child Protection'!$B$8:$BG$226,'[1]2. Child Protection'!AA$1,FALSE))</f>
        <v>y</v>
      </c>
      <c r="R170" s="61" t="str">
        <f>IF(VLOOKUP($A170,'[1]2. Child Protection'!$B$8:$BG$226,'[1]2. Child Protection'!AB$1,FALSE)=H170,"",VLOOKUP($A170,'[1]2. Child Protection'!$B$8:$BG$226,'[1]2. Child Protection'!AB$1,FALSE))</f>
        <v>General Directorate for Statistics and Census 2018</v>
      </c>
      <c r="S170" s="61" t="s">
        <v>532</v>
      </c>
      <c r="T170" s="132">
        <v>6.279883709287108</v>
      </c>
      <c r="U170" s="61">
        <v>2008</v>
      </c>
      <c r="V170" s="61" t="s">
        <v>604</v>
      </c>
      <c r="X170" s="61" t="s">
        <v>552</v>
      </c>
      <c r="Y170" s="61" t="b">
        <f t="shared" si="25"/>
        <v>1</v>
      </c>
      <c r="Z170" s="132">
        <f t="shared" si="26"/>
        <v>6.279883709287108</v>
      </c>
      <c r="AA170" s="74">
        <f t="shared" si="27"/>
        <v>2008</v>
      </c>
      <c r="AB170" s="74" t="str">
        <f t="shared" si="28"/>
        <v>Y7T17</v>
      </c>
      <c r="AC170" s="74">
        <f t="shared" si="29"/>
        <v>0</v>
      </c>
      <c r="AD170" s="74" t="str">
        <f t="shared" si="30"/>
        <v>UNODC</v>
      </c>
      <c r="AE170" s="61" t="b">
        <f t="shared" si="31"/>
        <v>1</v>
      </c>
      <c r="AF170" s="61" t="b">
        <f t="shared" si="32"/>
        <v>1</v>
      </c>
      <c r="AG170" s="61" t="b">
        <f t="shared" si="33"/>
        <v>1</v>
      </c>
      <c r="AH170" s="61" t="b">
        <f t="shared" si="34"/>
        <v>1</v>
      </c>
    </row>
    <row r="171" spans="1:38" x14ac:dyDescent="0.3">
      <c r="A171" s="61" t="s">
        <v>234</v>
      </c>
      <c r="B171" s="61" t="s">
        <v>486</v>
      </c>
      <c r="C171" s="96">
        <v>0</v>
      </c>
      <c r="D171" s="61" t="s">
        <v>12</v>
      </c>
      <c r="E171" s="69">
        <v>2016</v>
      </c>
      <c r="F171" s="69" t="s">
        <v>553</v>
      </c>
      <c r="G171" s="70"/>
      <c r="H171" s="73" t="s">
        <v>562</v>
      </c>
      <c r="J171" s="61" t="e">
        <f>IF(VLOOKUP($A171,'[1]2. Child Protection'!$B$8:$BG$226,'[1]2. Child Protection'!T$1,FALSE)=C171,"",VLOOKUP($A171,'[1]2. Child Protection'!$B$8:$BG$226,'[1]2. Child Protection'!T$1,FALSE)-C171)</f>
        <v>#VALUE!</v>
      </c>
      <c r="K171" s="61" t="str">
        <f>IF(VLOOKUP($A171,'[1]2. Child Protection'!$B$8:$BG$226,'[1]2. Child Protection'!U$1,FALSE)=D171,"",VLOOKUP($A171,'[1]2. Child Protection'!$B$8:$BG$226,'[1]2. Child Protection'!U$1,FALSE))</f>
        <v/>
      </c>
      <c r="L171" s="74" t="e">
        <f>IF(VLOOKUP($A171,'[1]2. Child Protection'!$B$8:$BG$226,'[1]2. Child Protection'!V$1,FALSE)=#REF!,"",VLOOKUP($A171,'[1]2. Child Protection'!$B$8:$BG$226,'[1]2. Child Protection'!V$1,FALSE)-#REF!)</f>
        <v>#REF!</v>
      </c>
      <c r="M171" s="74" t="e">
        <f>IF(VLOOKUP($A171,'[1]2. Child Protection'!$B$8:$BG$226,'[1]2. Child Protection'!W$1,FALSE)=#REF!,"",VLOOKUP($A171,'[1]2. Child Protection'!$B$8:$BG$226,'[1]2. Child Protection'!W$1,FALSE))</f>
        <v>#REF!</v>
      </c>
      <c r="N171" s="74">
        <f>IF(VLOOKUP($A171,'[1]2. Child Protection'!$B$8:$BG$226,'[1]2. Child Protection'!X$1,FALSE)=E171,"",VLOOKUP($A171,'[1]2. Child Protection'!$B$8:$BG$226,'[1]2. Child Protection'!X$1,FALSE)-E171)</f>
        <v>-1916</v>
      </c>
      <c r="O171" s="74" t="e">
        <f>IF(VLOOKUP($A171,'[1]2. Child Protection'!$B$8:$BG$226,'[1]2. Child Protection'!Y$1,FALSE)=#REF!,"",VLOOKUP($A171,'[1]2. Child Protection'!$B$8:$BG$226,'[1]2. Child Protection'!Y$1,FALSE))</f>
        <v>#REF!</v>
      </c>
      <c r="P171" s="74" t="e">
        <f>IF(VLOOKUP($A171,'[1]2. Child Protection'!$B$8:$BG$226,'[1]2. Child Protection'!Z$1,FALSE)=F171,"",VLOOKUP($A171,'[1]2. Child Protection'!$B$8:$BG$226,'[1]2. Child Protection'!Z$1,FALSE)-F171)</f>
        <v>#VALUE!</v>
      </c>
      <c r="Q171" s="74" t="str">
        <f>IF(VLOOKUP($A171,'[1]2. Child Protection'!$B$8:$BG$226,'[1]2. Child Protection'!AA$1,FALSE)=G171,"",VLOOKUP($A171,'[1]2. Child Protection'!$B$8:$BG$226,'[1]2. Child Protection'!AA$1,FALSE))</f>
        <v>v</v>
      </c>
      <c r="R171" s="61" t="str">
        <f>IF(VLOOKUP($A171,'[1]2. Child Protection'!$B$8:$BG$226,'[1]2. Child Protection'!AB$1,FALSE)=H171,"",VLOOKUP($A171,'[1]2. Child Protection'!$B$8:$BG$226,'[1]2. Child Protection'!AB$1,FALSE))</f>
        <v>UNSD Population and Vital Statistics Report, January 2021, latest update on 4 Jan 2022</v>
      </c>
      <c r="AA171" s="74"/>
      <c r="AB171" s="74"/>
      <c r="AC171" s="74"/>
      <c r="AD171" s="74"/>
    </row>
    <row r="172" spans="1:38" x14ac:dyDescent="0.3">
      <c r="A172" s="61" t="s">
        <v>250</v>
      </c>
      <c r="B172" s="61" t="s">
        <v>497</v>
      </c>
      <c r="C172" s="96" t="s">
        <v>12</v>
      </c>
      <c r="D172" s="61" t="s">
        <v>12</v>
      </c>
      <c r="E172" s="69" t="s">
        <v>12</v>
      </c>
      <c r="F172" s="71" t="s">
        <v>12</v>
      </c>
      <c r="G172" s="72" t="s">
        <v>12</v>
      </c>
      <c r="H172" s="73" t="s">
        <v>12</v>
      </c>
      <c r="J172" s="61" t="e">
        <f>IF(VLOOKUP($A172,'[1]2. Child Protection'!$B$8:$BG$226,'[1]2. Child Protection'!T$1,FALSE)=C172,"",VLOOKUP($A172,'[1]2. Child Protection'!$B$8:$BG$226,'[1]2. Child Protection'!T$1,FALSE)-C172)</f>
        <v>#VALUE!</v>
      </c>
      <c r="K172" s="61" t="str">
        <f>IF(VLOOKUP($A172,'[1]2. Child Protection'!$B$8:$BG$226,'[1]2. Child Protection'!U$1,FALSE)=D172,"",VLOOKUP($A172,'[1]2. Child Protection'!$B$8:$BG$226,'[1]2. Child Protection'!U$1,FALSE))</f>
        <v/>
      </c>
      <c r="L172" s="74" t="e">
        <f>IF(VLOOKUP($A172,'[1]2. Child Protection'!$B$8:$BG$226,'[1]2. Child Protection'!V$1,FALSE)=#REF!,"",VLOOKUP($A172,'[1]2. Child Protection'!$B$8:$BG$226,'[1]2. Child Protection'!V$1,FALSE)-#REF!)</f>
        <v>#REF!</v>
      </c>
      <c r="M172" s="74" t="e">
        <f>IF(VLOOKUP($A172,'[1]2. Child Protection'!$B$8:$BG$226,'[1]2. Child Protection'!W$1,FALSE)=#REF!,"",VLOOKUP($A172,'[1]2. Child Protection'!$B$8:$BG$226,'[1]2. Child Protection'!W$1,FALSE))</f>
        <v>#REF!</v>
      </c>
      <c r="N172" s="74" t="e">
        <f>IF(VLOOKUP($A172,'[1]2. Child Protection'!$B$8:$BG$226,'[1]2. Child Protection'!X$1,FALSE)=E172,"",VLOOKUP($A172,'[1]2. Child Protection'!$B$8:$BG$226,'[1]2. Child Protection'!X$1,FALSE)-E172)</f>
        <v>#VALUE!</v>
      </c>
      <c r="O172" s="74" t="e">
        <f>IF(VLOOKUP($A172,'[1]2. Child Protection'!$B$8:$BG$226,'[1]2. Child Protection'!Y$1,FALSE)=#REF!,"",VLOOKUP($A172,'[1]2. Child Protection'!$B$8:$BG$226,'[1]2. Child Protection'!Y$1,FALSE))</f>
        <v>#REF!</v>
      </c>
      <c r="P172" s="74" t="e">
        <f>IF(VLOOKUP($A172,'[1]2. Child Protection'!$B$8:$BG$226,'[1]2. Child Protection'!Z$1,FALSE)=F172,"",VLOOKUP($A172,'[1]2. Child Protection'!$B$8:$BG$226,'[1]2. Child Protection'!Z$1,FALSE)-F172)</f>
        <v>#VALUE!</v>
      </c>
      <c r="Q172" s="74" t="str">
        <f>IF(VLOOKUP($A172,'[1]2. Child Protection'!$B$8:$BG$226,'[1]2. Child Protection'!AA$1,FALSE)=G172,"",VLOOKUP($A172,'[1]2. Child Protection'!$B$8:$BG$226,'[1]2. Child Protection'!AA$1,FALSE))</f>
        <v>y</v>
      </c>
      <c r="R172" s="61" t="str">
        <f>IF(VLOOKUP($A172,'[1]2. Child Protection'!$B$8:$BG$226,'[1]2. Child Protection'!AB$1,FALSE)=H172,"",VLOOKUP($A172,'[1]2. Child Protection'!$B$8:$BG$226,'[1]2. Child Protection'!AB$1,FALSE))</f>
        <v>SDHS 2020</v>
      </c>
      <c r="AA172" s="74"/>
      <c r="AB172" s="74"/>
      <c r="AC172" s="74"/>
      <c r="AD172" s="74"/>
    </row>
    <row r="173" spans="1:38" x14ac:dyDescent="0.3">
      <c r="A173" s="61" t="s">
        <v>241</v>
      </c>
      <c r="B173" s="61" t="s">
        <v>490</v>
      </c>
      <c r="C173" s="74">
        <v>22.413461870021624</v>
      </c>
      <c r="D173" s="61" t="s">
        <v>12</v>
      </c>
      <c r="E173" s="69">
        <v>2020</v>
      </c>
      <c r="F173" s="71" t="s">
        <v>549</v>
      </c>
      <c r="G173" s="72"/>
      <c r="H173" s="73" t="s">
        <v>657</v>
      </c>
      <c r="J173" s="61">
        <f>IF(VLOOKUP($A173,'[1]2. Child Protection'!$B$8:$BG$226,'[1]2. Child Protection'!T$1,FALSE)=C173,"",VLOOKUP($A173,'[1]2. Child Protection'!$B$8:$BG$226,'[1]2. Child Protection'!T$1,FALSE)-C173)</f>
        <v>77.386538129978376</v>
      </c>
      <c r="K173" s="61" t="str">
        <f>IF(VLOOKUP($A173,'[1]2. Child Protection'!$B$8:$BG$226,'[1]2. Child Protection'!U$1,FALSE)=D173,"",VLOOKUP($A173,'[1]2. Child Protection'!$B$8:$BG$226,'[1]2. Child Protection'!U$1,FALSE))</f>
        <v/>
      </c>
      <c r="L173" s="74" t="e">
        <f>IF(VLOOKUP($A173,'[1]2. Child Protection'!$B$8:$BG$226,'[1]2. Child Protection'!V$1,FALSE)=#REF!,"",VLOOKUP($A173,'[1]2. Child Protection'!$B$8:$BG$226,'[1]2. Child Protection'!V$1,FALSE)-#REF!)</f>
        <v>#REF!</v>
      </c>
      <c r="M173" s="74" t="e">
        <f>IF(VLOOKUP($A173,'[1]2. Child Protection'!$B$8:$BG$226,'[1]2. Child Protection'!W$1,FALSE)=#REF!,"",VLOOKUP($A173,'[1]2. Child Protection'!$B$8:$BG$226,'[1]2. Child Protection'!W$1,FALSE))</f>
        <v>#REF!</v>
      </c>
      <c r="N173" s="74">
        <f>IF(VLOOKUP($A173,'[1]2. Child Protection'!$B$8:$BG$226,'[1]2. Child Protection'!X$1,FALSE)=E173,"",VLOOKUP($A173,'[1]2. Child Protection'!$B$8:$BG$226,'[1]2. Child Protection'!X$1,FALSE)-E173)</f>
        <v>-1920.2</v>
      </c>
      <c r="O173" s="74" t="e">
        <f>IF(VLOOKUP($A173,'[1]2. Child Protection'!$B$8:$BG$226,'[1]2. Child Protection'!Y$1,FALSE)=#REF!,"",VLOOKUP($A173,'[1]2. Child Protection'!$B$8:$BG$226,'[1]2. Child Protection'!Y$1,FALSE))</f>
        <v>#REF!</v>
      </c>
      <c r="P173" s="74" t="e">
        <f>IF(VLOOKUP($A173,'[1]2. Child Protection'!$B$8:$BG$226,'[1]2. Child Protection'!Z$1,FALSE)=F173,"",VLOOKUP($A173,'[1]2. Child Protection'!$B$8:$BG$226,'[1]2. Child Protection'!Z$1,FALSE)-F173)</f>
        <v>#VALUE!</v>
      </c>
      <c r="Q173" s="74" t="str">
        <f>IF(VLOOKUP($A173,'[1]2. Child Protection'!$B$8:$BG$226,'[1]2. Child Protection'!AA$1,FALSE)=G173,"",VLOOKUP($A173,'[1]2. Child Protection'!$B$8:$BG$226,'[1]2. Child Protection'!AA$1,FALSE))</f>
        <v/>
      </c>
      <c r="R173" s="61" t="str">
        <f>IF(VLOOKUP($A173,'[1]2. Child Protection'!$B$8:$BG$226,'[1]2. Child Protection'!AB$1,FALSE)=H173,"",VLOOKUP($A173,'[1]2. Child Protection'!$B$8:$BG$226,'[1]2. Child Protection'!AB$1,FALSE))</f>
        <v>MICS 2019</v>
      </c>
      <c r="AA173" s="74"/>
      <c r="AB173" s="74"/>
      <c r="AC173" s="74"/>
      <c r="AD173" s="74"/>
    </row>
    <row r="174" spans="1:38" x14ac:dyDescent="0.3">
      <c r="A174" s="61" t="s">
        <v>255</v>
      </c>
      <c r="B174" s="61" t="s">
        <v>499</v>
      </c>
      <c r="C174" s="74" t="s">
        <v>12</v>
      </c>
      <c r="D174" s="61" t="s">
        <v>12</v>
      </c>
      <c r="E174" s="69" t="s">
        <v>12</v>
      </c>
      <c r="F174" s="71" t="s">
        <v>12</v>
      </c>
      <c r="G174" s="72" t="s">
        <v>12</v>
      </c>
      <c r="H174" s="73" t="s">
        <v>12</v>
      </c>
      <c r="J174" s="61" t="e">
        <f>IF(VLOOKUP($A174,'[1]2. Child Protection'!$B$8:$BG$226,'[1]2. Child Protection'!T$1,FALSE)=C174,"",VLOOKUP($A174,'[1]2. Child Protection'!$B$8:$BG$226,'[1]2. Child Protection'!T$1,FALSE)-C174)</f>
        <v>#VALUE!</v>
      </c>
      <c r="K174" s="61" t="str">
        <f>IF(VLOOKUP($A174,'[1]2. Child Protection'!$B$8:$BG$226,'[1]2. Child Protection'!U$1,FALSE)=D174,"",VLOOKUP($A174,'[1]2. Child Protection'!$B$8:$BG$226,'[1]2. Child Protection'!U$1,FALSE))</f>
        <v>x</v>
      </c>
      <c r="L174" s="74" t="e">
        <f>IF(VLOOKUP($A174,'[1]2. Child Protection'!$B$8:$BG$226,'[1]2. Child Protection'!V$1,FALSE)=#REF!,"",VLOOKUP($A174,'[1]2. Child Protection'!$B$8:$BG$226,'[1]2. Child Protection'!V$1,FALSE)-#REF!)</f>
        <v>#REF!</v>
      </c>
      <c r="M174" s="74" t="e">
        <f>IF(VLOOKUP($A174,'[1]2. Child Protection'!$B$8:$BG$226,'[1]2. Child Protection'!W$1,FALSE)=#REF!,"",VLOOKUP($A174,'[1]2. Child Protection'!$B$8:$BG$226,'[1]2. Child Protection'!W$1,FALSE))</f>
        <v>#REF!</v>
      </c>
      <c r="N174" s="74" t="e">
        <f>IF(VLOOKUP($A174,'[1]2. Child Protection'!$B$8:$BG$226,'[1]2. Child Protection'!X$1,FALSE)=E174,"",VLOOKUP($A174,'[1]2. Child Protection'!$B$8:$BG$226,'[1]2. Child Protection'!X$1,FALSE)-E174)</f>
        <v>#VALUE!</v>
      </c>
      <c r="O174" s="74" t="e">
        <f>IF(VLOOKUP($A174,'[1]2. Child Protection'!$B$8:$BG$226,'[1]2. Child Protection'!Y$1,FALSE)=#REF!,"",VLOOKUP($A174,'[1]2. Child Protection'!$B$8:$BG$226,'[1]2. Child Protection'!Y$1,FALSE))</f>
        <v>#REF!</v>
      </c>
      <c r="P174" s="74" t="e">
        <f>IF(VLOOKUP($A174,'[1]2. Child Protection'!$B$8:$BG$226,'[1]2. Child Protection'!Z$1,FALSE)=F174,"",VLOOKUP($A174,'[1]2. Child Protection'!$B$8:$BG$226,'[1]2. Child Protection'!Z$1,FALSE)-F174)</f>
        <v>#VALUE!</v>
      </c>
      <c r="Q174" s="74" t="str">
        <f>IF(VLOOKUP($A174,'[1]2. Child Protection'!$B$8:$BG$226,'[1]2. Child Protection'!AA$1,FALSE)=G174,"",VLOOKUP($A174,'[1]2. Child Protection'!$B$8:$BG$226,'[1]2. Child Protection'!AA$1,FALSE))</f>
        <v>x</v>
      </c>
      <c r="R174" s="61" t="str">
        <f>IF(VLOOKUP($A174,'[1]2. Child Protection'!$B$8:$BG$226,'[1]2. Child Protection'!AB$1,FALSE)=H174,"",VLOOKUP($A174,'[1]2. Child Protection'!$B$8:$BG$226,'[1]2. Child Protection'!AB$1,FALSE))</f>
        <v>SHHS-2 2010</v>
      </c>
      <c r="AA174" s="74"/>
      <c r="AB174" s="74"/>
      <c r="AC174" s="74"/>
      <c r="AD174" s="74"/>
    </row>
    <row r="175" spans="1:38" x14ac:dyDescent="0.3">
      <c r="A175" s="61" t="s">
        <v>235</v>
      </c>
      <c r="B175" s="61" t="s">
        <v>487</v>
      </c>
      <c r="C175" s="74" t="s">
        <v>12</v>
      </c>
      <c r="D175" s="61" t="s">
        <v>12</v>
      </c>
      <c r="E175" s="69" t="s">
        <v>12</v>
      </c>
      <c r="F175" s="71" t="s">
        <v>12</v>
      </c>
      <c r="G175" s="72" t="s">
        <v>12</v>
      </c>
      <c r="H175" s="73" t="s">
        <v>12</v>
      </c>
      <c r="J175" s="61" t="e">
        <f>IF(VLOOKUP($A175,'[1]2. Child Protection'!$B$8:$BG$226,'[1]2. Child Protection'!T$1,FALSE)=C175,"",VLOOKUP($A175,'[1]2. Child Protection'!$B$8:$BG$226,'[1]2. Child Protection'!T$1,FALSE)-C175)</f>
        <v>#VALUE!</v>
      </c>
      <c r="K175" s="61" t="str">
        <f>IF(VLOOKUP($A175,'[1]2. Child Protection'!$B$8:$BG$226,'[1]2. Child Protection'!U$1,FALSE)=D175,"",VLOOKUP($A175,'[1]2. Child Protection'!$B$8:$BG$226,'[1]2. Child Protection'!U$1,FALSE))</f>
        <v/>
      </c>
      <c r="L175" s="74" t="e">
        <f>IF(VLOOKUP($A175,'[1]2. Child Protection'!$B$8:$BG$226,'[1]2. Child Protection'!V$1,FALSE)=#REF!,"",VLOOKUP($A175,'[1]2. Child Protection'!$B$8:$BG$226,'[1]2. Child Protection'!V$1,FALSE)-#REF!)</f>
        <v>#REF!</v>
      </c>
      <c r="M175" s="74" t="e">
        <f>IF(VLOOKUP($A175,'[1]2. Child Protection'!$B$8:$BG$226,'[1]2. Child Protection'!W$1,FALSE)=#REF!,"",VLOOKUP($A175,'[1]2. Child Protection'!$B$8:$BG$226,'[1]2. Child Protection'!W$1,FALSE))</f>
        <v>#REF!</v>
      </c>
      <c r="N175" s="74" t="e">
        <f>IF(VLOOKUP($A175,'[1]2. Child Protection'!$B$8:$BG$226,'[1]2. Child Protection'!X$1,FALSE)=E175,"",VLOOKUP($A175,'[1]2. Child Protection'!$B$8:$BG$226,'[1]2. Child Protection'!X$1,FALSE)-E175)</f>
        <v>#VALUE!</v>
      </c>
      <c r="O175" s="74" t="e">
        <f>IF(VLOOKUP($A175,'[1]2. Child Protection'!$B$8:$BG$226,'[1]2. Child Protection'!Y$1,FALSE)=#REF!,"",VLOOKUP($A175,'[1]2. Child Protection'!$B$8:$BG$226,'[1]2. Child Protection'!Y$1,FALSE))</f>
        <v>#REF!</v>
      </c>
      <c r="P175" s="74" t="e">
        <f>IF(VLOOKUP($A175,'[1]2. Child Protection'!$B$8:$BG$226,'[1]2. Child Protection'!Z$1,FALSE)=F175,"",VLOOKUP($A175,'[1]2. Child Protection'!$B$8:$BG$226,'[1]2. Child Protection'!Z$1,FALSE)-F175)</f>
        <v>#VALUE!</v>
      </c>
      <c r="Q175" s="74" t="str">
        <f>IF(VLOOKUP($A175,'[1]2. Child Protection'!$B$8:$BG$226,'[1]2. Child Protection'!AA$1,FALSE)=G175,"",VLOOKUP($A175,'[1]2. Child Protection'!$B$8:$BG$226,'[1]2. Child Protection'!AA$1,FALSE))</f>
        <v/>
      </c>
      <c r="R175" s="61" t="str">
        <f>IF(VLOOKUP($A175,'[1]2. Child Protection'!$B$8:$BG$226,'[1]2. Child Protection'!AB$1,FALSE)=H175,"",VLOOKUP($A175,'[1]2. Child Protection'!$B$8:$BG$226,'[1]2. Child Protection'!AB$1,FALSE))</f>
        <v>MICS 2019</v>
      </c>
      <c r="AA175" s="74"/>
      <c r="AB175" s="74"/>
      <c r="AC175" s="74"/>
      <c r="AD175" s="74"/>
    </row>
    <row r="176" spans="1:38" x14ac:dyDescent="0.3">
      <c r="A176" s="61" t="s">
        <v>264</v>
      </c>
      <c r="B176" s="61" t="s">
        <v>504</v>
      </c>
      <c r="C176" s="74">
        <v>83.383745074636622</v>
      </c>
      <c r="D176" s="61" t="s">
        <v>28</v>
      </c>
      <c r="E176" s="69">
        <v>2020</v>
      </c>
      <c r="F176" s="71" t="s">
        <v>663</v>
      </c>
      <c r="G176" s="72" t="s">
        <v>664</v>
      </c>
      <c r="H176" s="73" t="s">
        <v>665</v>
      </c>
      <c r="J176" s="61">
        <f>IF(VLOOKUP($A176,'[1]2. Child Protection'!$B$8:$BG$226,'[1]2. Child Protection'!T$1,FALSE)=C176,"",VLOOKUP($A176,'[1]2. Child Protection'!$B$8:$BG$226,'[1]2. Child Protection'!T$1,FALSE)-C176)</f>
        <v>14.316254925363381</v>
      </c>
      <c r="K176" s="61" t="str">
        <f>IF(VLOOKUP($A176,'[1]2. Child Protection'!$B$8:$BG$226,'[1]2. Child Protection'!U$1,FALSE)=D176,"",VLOOKUP($A176,'[1]2. Child Protection'!$B$8:$BG$226,'[1]2. Child Protection'!U$1,FALSE))</f>
        <v/>
      </c>
      <c r="L176" s="74" t="e">
        <f>IF(VLOOKUP($A176,'[1]2. Child Protection'!$B$8:$BG$226,'[1]2. Child Protection'!V$1,FALSE)=#REF!,"",VLOOKUP($A176,'[1]2. Child Protection'!$B$8:$BG$226,'[1]2. Child Protection'!V$1,FALSE)-#REF!)</f>
        <v>#REF!</v>
      </c>
      <c r="M176" s="74" t="e">
        <f>IF(VLOOKUP($A176,'[1]2. Child Protection'!$B$8:$BG$226,'[1]2. Child Protection'!W$1,FALSE)=#REF!,"",VLOOKUP($A176,'[1]2. Child Protection'!$B$8:$BG$226,'[1]2. Child Protection'!W$1,FALSE))</f>
        <v>#REF!</v>
      </c>
      <c r="N176" s="74">
        <f>IF(VLOOKUP($A176,'[1]2. Child Protection'!$B$8:$BG$226,'[1]2. Child Protection'!X$1,FALSE)=E176,"",VLOOKUP($A176,'[1]2. Child Protection'!$B$8:$BG$226,'[1]2. Child Protection'!X$1,FALSE)-E176)</f>
        <v>-1921.9</v>
      </c>
      <c r="O176" s="74" t="e">
        <f>IF(VLOOKUP($A176,'[1]2. Child Protection'!$B$8:$BG$226,'[1]2. Child Protection'!Y$1,FALSE)=#REF!,"",VLOOKUP($A176,'[1]2. Child Protection'!$B$8:$BG$226,'[1]2. Child Protection'!Y$1,FALSE))</f>
        <v>#REF!</v>
      </c>
      <c r="P176" s="74" t="e">
        <f>IF(VLOOKUP($A176,'[1]2. Child Protection'!$B$8:$BG$226,'[1]2. Child Protection'!Z$1,FALSE)=F176,"",VLOOKUP($A176,'[1]2. Child Protection'!$B$8:$BG$226,'[1]2. Child Protection'!Z$1,FALSE)-F176)</f>
        <v>#VALUE!</v>
      </c>
      <c r="Q176" s="74" t="str">
        <f>IF(VLOOKUP($A176,'[1]2. Child Protection'!$B$8:$BG$226,'[1]2. Child Protection'!AA$1,FALSE)=G176,"",VLOOKUP($A176,'[1]2. Child Protection'!$B$8:$BG$226,'[1]2. Child Protection'!AA$1,FALSE))</f>
        <v>y</v>
      </c>
      <c r="R176" s="61" t="str">
        <f>IF(VLOOKUP($A176,'[1]2. Child Protection'!$B$8:$BG$226,'[1]2. Child Protection'!AB$1,FALSE)=H176,"",VLOOKUP($A176,'[1]2. Child Protection'!$B$8:$BG$226,'[1]2. Child Protection'!AB$1,FALSE))</f>
        <v>MICS 2018</v>
      </c>
      <c r="AA176" s="74"/>
      <c r="AB176" s="74"/>
      <c r="AC176" s="74"/>
      <c r="AD176" s="74"/>
    </row>
    <row r="177" spans="1:30" x14ac:dyDescent="0.3">
      <c r="A177" s="61" t="s">
        <v>246</v>
      </c>
      <c r="B177" s="61" t="s">
        <v>494</v>
      </c>
      <c r="C177" s="96">
        <v>39.596025131549439</v>
      </c>
      <c r="D177" s="61" t="s">
        <v>12</v>
      </c>
      <c r="E177" s="69">
        <v>2018</v>
      </c>
      <c r="F177" s="71" t="s">
        <v>549</v>
      </c>
      <c r="G177" s="72"/>
      <c r="H177" s="73" t="s">
        <v>552</v>
      </c>
      <c r="J177" s="61" t="e">
        <f>IF(VLOOKUP($A177,'[1]2. Child Protection'!$B$8:$BG$226,'[1]2. Child Protection'!T$1,FALSE)=C177,"",VLOOKUP($A177,'[1]2. Child Protection'!$B$8:$BG$226,'[1]2. Child Protection'!T$1,FALSE)-C177)</f>
        <v>#VALUE!</v>
      </c>
      <c r="K177" s="61" t="str">
        <f>IF(VLOOKUP($A177,'[1]2. Child Protection'!$B$8:$BG$226,'[1]2. Child Protection'!U$1,FALSE)=D177,"",VLOOKUP($A177,'[1]2. Child Protection'!$B$8:$BG$226,'[1]2. Child Protection'!U$1,FALSE))</f>
        <v/>
      </c>
      <c r="L177" s="74" t="e">
        <f>IF(VLOOKUP($A177,'[1]2. Child Protection'!$B$8:$BG$226,'[1]2. Child Protection'!V$1,FALSE)=#REF!,"",VLOOKUP($A177,'[1]2. Child Protection'!$B$8:$BG$226,'[1]2. Child Protection'!V$1,FALSE)-#REF!)</f>
        <v>#REF!</v>
      </c>
      <c r="M177" s="74" t="e">
        <f>IF(VLOOKUP($A177,'[1]2. Child Protection'!$B$8:$BG$226,'[1]2. Child Protection'!W$1,FALSE)=#REF!,"",VLOOKUP($A177,'[1]2. Child Protection'!$B$8:$BG$226,'[1]2. Child Protection'!W$1,FALSE))</f>
        <v>#REF!</v>
      </c>
      <c r="N177" s="74">
        <f>IF(VLOOKUP($A177,'[1]2. Child Protection'!$B$8:$BG$226,'[1]2. Child Protection'!X$1,FALSE)=E177,"",VLOOKUP($A177,'[1]2. Child Protection'!$B$8:$BG$226,'[1]2. Child Protection'!X$1,FALSE)-E177)</f>
        <v>-1918</v>
      </c>
      <c r="O177" s="74" t="e">
        <f>IF(VLOOKUP($A177,'[1]2. Child Protection'!$B$8:$BG$226,'[1]2. Child Protection'!Y$1,FALSE)=#REF!,"",VLOOKUP($A177,'[1]2. Child Protection'!$B$8:$BG$226,'[1]2. Child Protection'!Y$1,FALSE))</f>
        <v>#REF!</v>
      </c>
      <c r="P177" s="74" t="e">
        <f>IF(VLOOKUP($A177,'[1]2. Child Protection'!$B$8:$BG$226,'[1]2. Child Protection'!Z$1,FALSE)=F177,"",VLOOKUP($A177,'[1]2. Child Protection'!$B$8:$BG$226,'[1]2. Child Protection'!Z$1,FALSE)-F177)</f>
        <v>#VALUE!</v>
      </c>
      <c r="Q177" s="74" t="str">
        <f>IF(VLOOKUP($A177,'[1]2. Child Protection'!$B$8:$BG$226,'[1]2. Child Protection'!AA$1,FALSE)=G177,"",VLOOKUP($A177,'[1]2. Child Protection'!$B$8:$BG$226,'[1]2. Child Protection'!AA$1,FALSE))</f>
        <v/>
      </c>
      <c r="R177" s="61" t="str">
        <f>IF(VLOOKUP($A177,'[1]2. Child Protection'!$B$8:$BG$226,'[1]2. Child Protection'!AB$1,FALSE)=H177,"",VLOOKUP($A177,'[1]2. Child Protection'!$B$8:$BG$226,'[1]2. Child Protection'!AB$1,FALSE))</f>
        <v>Vital statistics, Statistical Office of Slovak Republic 2020</v>
      </c>
      <c r="AA177" s="74"/>
      <c r="AB177" s="74"/>
      <c r="AC177" s="74"/>
      <c r="AD177" s="74"/>
    </row>
    <row r="178" spans="1:30" x14ac:dyDescent="0.3">
      <c r="A178" s="61" t="s">
        <v>248</v>
      </c>
      <c r="B178" s="61" t="s">
        <v>495</v>
      </c>
      <c r="C178" s="96">
        <v>37.282518641259323</v>
      </c>
      <c r="D178" s="61" t="s">
        <v>12</v>
      </c>
      <c r="E178" s="69">
        <v>2018</v>
      </c>
      <c r="F178" s="69" t="s">
        <v>549</v>
      </c>
      <c r="G178" s="70"/>
      <c r="H178" s="73" t="s">
        <v>552</v>
      </c>
      <c r="J178" s="61" t="e">
        <f>IF(VLOOKUP($A178,'[1]2. Child Protection'!$B$8:$BG$226,'[1]2. Child Protection'!T$1,FALSE)=C178,"",VLOOKUP($A178,'[1]2. Child Protection'!$B$8:$BG$226,'[1]2. Child Protection'!T$1,FALSE)-C178)</f>
        <v>#VALUE!</v>
      </c>
      <c r="K178" s="61" t="str">
        <f>IF(VLOOKUP($A178,'[1]2. Child Protection'!$B$8:$BG$226,'[1]2. Child Protection'!U$1,FALSE)=D178,"",VLOOKUP($A178,'[1]2. Child Protection'!$B$8:$BG$226,'[1]2. Child Protection'!U$1,FALSE))</f>
        <v/>
      </c>
      <c r="L178" s="74" t="e">
        <f>IF(VLOOKUP($A178,'[1]2. Child Protection'!$B$8:$BG$226,'[1]2. Child Protection'!V$1,FALSE)=#REF!,"",VLOOKUP($A178,'[1]2. Child Protection'!$B$8:$BG$226,'[1]2. Child Protection'!V$1,FALSE)-#REF!)</f>
        <v>#REF!</v>
      </c>
      <c r="M178" s="74" t="e">
        <f>IF(VLOOKUP($A178,'[1]2. Child Protection'!$B$8:$BG$226,'[1]2. Child Protection'!W$1,FALSE)=#REF!,"",VLOOKUP($A178,'[1]2. Child Protection'!$B$8:$BG$226,'[1]2. Child Protection'!W$1,FALSE))</f>
        <v>#REF!</v>
      </c>
      <c r="N178" s="74">
        <f>IF(VLOOKUP($A178,'[1]2. Child Protection'!$B$8:$BG$226,'[1]2. Child Protection'!X$1,FALSE)=E178,"",VLOOKUP($A178,'[1]2. Child Protection'!$B$8:$BG$226,'[1]2. Child Protection'!X$1,FALSE)-E178)</f>
        <v>-1918</v>
      </c>
      <c r="O178" s="74" t="e">
        <f>IF(VLOOKUP($A178,'[1]2. Child Protection'!$B$8:$BG$226,'[1]2. Child Protection'!Y$1,FALSE)=#REF!,"",VLOOKUP($A178,'[1]2. Child Protection'!$B$8:$BG$226,'[1]2. Child Protection'!Y$1,FALSE))</f>
        <v>#REF!</v>
      </c>
      <c r="P178" s="74" t="e">
        <f>IF(VLOOKUP($A178,'[1]2. Child Protection'!$B$8:$BG$226,'[1]2. Child Protection'!Z$1,FALSE)=F178,"",VLOOKUP($A178,'[1]2. Child Protection'!$B$8:$BG$226,'[1]2. Child Protection'!Z$1,FALSE)-F178)</f>
        <v>#VALUE!</v>
      </c>
      <c r="Q178" s="74" t="str">
        <f>IF(VLOOKUP($A178,'[1]2. Child Protection'!$B$8:$BG$226,'[1]2. Child Protection'!AA$1,FALSE)=G178,"",VLOOKUP($A178,'[1]2. Child Protection'!$B$8:$BG$226,'[1]2. Child Protection'!AA$1,FALSE))</f>
        <v>v</v>
      </c>
      <c r="R178" s="61" t="str">
        <f>IF(VLOOKUP($A178,'[1]2. Child Protection'!$B$8:$BG$226,'[1]2. Child Protection'!AB$1,FALSE)=H178,"",VLOOKUP($A178,'[1]2. Child Protection'!$B$8:$BG$226,'[1]2. Child Protection'!AB$1,FALSE))</f>
        <v>UNSD Population and Vital Statistics Report, January 2021, latest update on 4 Jan 2022</v>
      </c>
      <c r="AA178" s="74"/>
      <c r="AB178" s="74"/>
      <c r="AC178" s="74"/>
      <c r="AD178" s="74"/>
    </row>
    <row r="179" spans="1:30" x14ac:dyDescent="0.3">
      <c r="A179" s="61" t="s">
        <v>265</v>
      </c>
      <c r="B179" s="61" t="s">
        <v>505</v>
      </c>
      <c r="C179" s="96">
        <v>7.4487664532388163</v>
      </c>
      <c r="D179" s="61" t="s">
        <v>12</v>
      </c>
      <c r="E179" s="69">
        <v>2019</v>
      </c>
      <c r="F179" s="69" t="s">
        <v>564</v>
      </c>
      <c r="G179" s="70"/>
      <c r="H179" s="73" t="s">
        <v>562</v>
      </c>
      <c r="J179" s="61" t="e">
        <f>IF(VLOOKUP($A179,'[1]2. Child Protection'!$B$8:$BG$226,'[1]2. Child Protection'!T$1,FALSE)=C179,"",VLOOKUP($A179,'[1]2. Child Protection'!$B$8:$BG$226,'[1]2. Child Protection'!T$1,FALSE)-C179)</f>
        <v>#VALUE!</v>
      </c>
      <c r="K179" s="61" t="str">
        <f>IF(VLOOKUP($A179,'[1]2. Child Protection'!$B$8:$BG$226,'[1]2. Child Protection'!U$1,FALSE)=D179,"",VLOOKUP($A179,'[1]2. Child Protection'!$B$8:$BG$226,'[1]2. Child Protection'!U$1,FALSE))</f>
        <v/>
      </c>
      <c r="L179" s="74" t="e">
        <f>IF(VLOOKUP($A179,'[1]2. Child Protection'!$B$8:$BG$226,'[1]2. Child Protection'!V$1,FALSE)=#REF!,"",VLOOKUP($A179,'[1]2. Child Protection'!$B$8:$BG$226,'[1]2. Child Protection'!V$1,FALSE)-#REF!)</f>
        <v>#REF!</v>
      </c>
      <c r="M179" s="74" t="e">
        <f>IF(VLOOKUP($A179,'[1]2. Child Protection'!$B$8:$BG$226,'[1]2. Child Protection'!W$1,FALSE)=#REF!,"",VLOOKUP($A179,'[1]2. Child Protection'!$B$8:$BG$226,'[1]2. Child Protection'!W$1,FALSE))</f>
        <v>#REF!</v>
      </c>
      <c r="N179" s="74">
        <f>IF(VLOOKUP($A179,'[1]2. Child Protection'!$B$8:$BG$226,'[1]2. Child Protection'!X$1,FALSE)=E179,"",VLOOKUP($A179,'[1]2. Child Protection'!$B$8:$BG$226,'[1]2. Child Protection'!X$1,FALSE)-E179)</f>
        <v>-1919</v>
      </c>
      <c r="O179" s="74" t="e">
        <f>IF(VLOOKUP($A179,'[1]2. Child Protection'!$B$8:$BG$226,'[1]2. Child Protection'!Y$1,FALSE)=#REF!,"",VLOOKUP($A179,'[1]2. Child Protection'!$B$8:$BG$226,'[1]2. Child Protection'!Y$1,FALSE))</f>
        <v>#REF!</v>
      </c>
      <c r="P179" s="74" t="e">
        <f>IF(VLOOKUP($A179,'[1]2. Child Protection'!$B$8:$BG$226,'[1]2. Child Protection'!Z$1,FALSE)=F179,"",VLOOKUP($A179,'[1]2. Child Protection'!$B$8:$BG$226,'[1]2. Child Protection'!Z$1,FALSE)-F179)</f>
        <v>#VALUE!</v>
      </c>
      <c r="Q179" s="74" t="str">
        <f>IF(VLOOKUP($A179,'[1]2. Child Protection'!$B$8:$BG$226,'[1]2. Child Protection'!AA$1,FALSE)=G179,"",VLOOKUP($A179,'[1]2. Child Protection'!$B$8:$BG$226,'[1]2. Child Protection'!AA$1,FALSE))</f>
        <v>v</v>
      </c>
      <c r="R179" s="61" t="str">
        <f>IF(VLOOKUP($A179,'[1]2. Child Protection'!$B$8:$BG$226,'[1]2. Child Protection'!AB$1,FALSE)=H179,"",VLOOKUP($A179,'[1]2. Child Protection'!$B$8:$BG$226,'[1]2. Child Protection'!AB$1,FALSE))</f>
        <v>UNSD Population and Vital Statistics Report, January 2021, latest update on 4 Jan 2022</v>
      </c>
      <c r="AA179" s="74"/>
      <c r="AB179" s="74"/>
      <c r="AC179" s="74"/>
      <c r="AD179" s="74"/>
    </row>
    <row r="180" spans="1:30" x14ac:dyDescent="0.3">
      <c r="A180" s="61" t="s">
        <v>110</v>
      </c>
      <c r="B180" s="61" t="s">
        <v>394</v>
      </c>
      <c r="C180" s="74">
        <v>188.36945869235959</v>
      </c>
      <c r="D180" s="61" t="s">
        <v>12</v>
      </c>
      <c r="E180" s="69">
        <v>2020</v>
      </c>
      <c r="F180" s="71" t="s">
        <v>604</v>
      </c>
      <c r="G180" s="72"/>
      <c r="H180" s="73" t="s">
        <v>605</v>
      </c>
      <c r="J180" s="61">
        <f>IF(VLOOKUP($A180,'[1]2. Child Protection'!$B$8:$BG$226,'[1]2. Child Protection'!T$1,FALSE)=C180,"",VLOOKUP($A180,'[1]2. Child Protection'!$B$8:$BG$226,'[1]2. Child Protection'!T$1,FALSE)-C180)</f>
        <v>-150.86945869235959</v>
      </c>
      <c r="K180" s="61" t="str">
        <f>IF(VLOOKUP($A180,'[1]2. Child Protection'!$B$8:$BG$226,'[1]2. Child Protection'!U$1,FALSE)=D180,"",VLOOKUP($A180,'[1]2. Child Protection'!$B$8:$BG$226,'[1]2. Child Protection'!U$1,FALSE))</f>
        <v/>
      </c>
      <c r="L180" s="74" t="e">
        <f>IF(VLOOKUP($A180,'[1]2. Child Protection'!$B$8:$BG$226,'[1]2. Child Protection'!V$1,FALSE)=#REF!,"",VLOOKUP($A180,'[1]2. Child Protection'!$B$8:$BG$226,'[1]2. Child Protection'!V$1,FALSE)-#REF!)</f>
        <v>#REF!</v>
      </c>
      <c r="M180" s="74" t="e">
        <f>IF(VLOOKUP($A180,'[1]2. Child Protection'!$B$8:$BG$226,'[1]2. Child Protection'!W$1,FALSE)=#REF!,"",VLOOKUP($A180,'[1]2. Child Protection'!$B$8:$BG$226,'[1]2. Child Protection'!W$1,FALSE))</f>
        <v>#REF!</v>
      </c>
      <c r="N180" s="74">
        <f>IF(VLOOKUP($A180,'[1]2. Child Protection'!$B$8:$BG$226,'[1]2. Child Protection'!X$1,FALSE)=E180,"",VLOOKUP($A180,'[1]2. Child Protection'!$B$8:$BG$226,'[1]2. Child Protection'!X$1,FALSE)-E180)</f>
        <v>-1969.1</v>
      </c>
      <c r="O180" s="74" t="e">
        <f>IF(VLOOKUP($A180,'[1]2. Child Protection'!$B$8:$BG$226,'[1]2. Child Protection'!Y$1,FALSE)=#REF!,"",VLOOKUP($A180,'[1]2. Child Protection'!$B$8:$BG$226,'[1]2. Child Protection'!Y$1,FALSE))</f>
        <v>#REF!</v>
      </c>
      <c r="P180" s="74" t="e">
        <f>IF(VLOOKUP($A180,'[1]2. Child Protection'!$B$8:$BG$226,'[1]2. Child Protection'!Z$1,FALSE)=F180,"",VLOOKUP($A180,'[1]2. Child Protection'!$B$8:$BG$226,'[1]2. Child Protection'!Z$1,FALSE)-F180)</f>
        <v>#VALUE!</v>
      </c>
      <c r="Q180" s="74" t="str">
        <f>IF(VLOOKUP($A180,'[1]2. Child Protection'!$B$8:$BG$226,'[1]2. Child Protection'!AA$1,FALSE)=G180,"",VLOOKUP($A180,'[1]2. Child Protection'!$B$8:$BG$226,'[1]2. Child Protection'!AA$1,FALSE))</f>
        <v/>
      </c>
      <c r="R180" s="61" t="str">
        <f>IF(VLOOKUP($A180,'[1]2. Child Protection'!$B$8:$BG$226,'[1]2. Child Protection'!AB$1,FALSE)=H180,"",VLOOKUP($A180,'[1]2. Child Protection'!$B$8:$BG$226,'[1]2. Child Protection'!AB$1,FALSE))</f>
        <v>MICS 2014</v>
      </c>
      <c r="AA180" s="74"/>
      <c r="AB180" s="74"/>
      <c r="AC180" s="74"/>
      <c r="AD180" s="74"/>
    </row>
    <row r="181" spans="1:30" x14ac:dyDescent="0.3">
      <c r="A181" s="61" t="s">
        <v>274</v>
      </c>
      <c r="B181" s="61" t="s">
        <v>491</v>
      </c>
      <c r="C181" s="96">
        <v>0</v>
      </c>
      <c r="D181" s="61" t="s">
        <v>12</v>
      </c>
      <c r="E181" s="69">
        <v>2008</v>
      </c>
      <c r="F181" s="71" t="s">
        <v>553</v>
      </c>
      <c r="G181" s="72"/>
      <c r="H181" s="73" t="s">
        <v>552</v>
      </c>
      <c r="J181" s="61" t="e">
        <f>IF(VLOOKUP($A181,'[1]2. Child Protection'!$B$8:$BG$226,'[1]2. Child Protection'!T$1,FALSE)=C181,"",VLOOKUP($A181,'[1]2. Child Protection'!$B$8:$BG$226,'[1]2. Child Protection'!T$1,FALSE)-C181)</f>
        <v>#VALUE!</v>
      </c>
      <c r="K181" s="61" t="str">
        <f>IF(VLOOKUP($A181,'[1]2. Child Protection'!$B$8:$BG$226,'[1]2. Child Protection'!U$1,FALSE)=D181,"",VLOOKUP($A181,'[1]2. Child Protection'!$B$8:$BG$226,'[1]2. Child Protection'!U$1,FALSE))</f>
        <v/>
      </c>
      <c r="L181" s="74" t="e">
        <f>IF(VLOOKUP($A181,'[1]2. Child Protection'!$B$8:$BG$226,'[1]2. Child Protection'!V$1,FALSE)=#REF!,"",VLOOKUP($A181,'[1]2. Child Protection'!$B$8:$BG$226,'[1]2. Child Protection'!V$1,FALSE)-#REF!)</f>
        <v>#REF!</v>
      </c>
      <c r="M181" s="74" t="e">
        <f>IF(VLOOKUP($A181,'[1]2. Child Protection'!$B$8:$BG$226,'[1]2. Child Protection'!W$1,FALSE)=#REF!,"",VLOOKUP($A181,'[1]2. Child Protection'!$B$8:$BG$226,'[1]2. Child Protection'!W$1,FALSE))</f>
        <v>#REF!</v>
      </c>
      <c r="N181" s="74" t="e">
        <f>IF(VLOOKUP($A181,'[1]2. Child Protection'!$B$8:$BG$226,'[1]2. Child Protection'!X$1,FALSE)=E181,"",VLOOKUP($A181,'[1]2. Child Protection'!$B$8:$BG$226,'[1]2. Child Protection'!X$1,FALSE)-E181)</f>
        <v>#VALUE!</v>
      </c>
      <c r="O181" s="74" t="e">
        <f>IF(VLOOKUP($A181,'[1]2. Child Protection'!$B$8:$BG$226,'[1]2. Child Protection'!Y$1,FALSE)=#REF!,"",VLOOKUP($A181,'[1]2. Child Protection'!$B$8:$BG$226,'[1]2. Child Protection'!Y$1,FALSE))</f>
        <v>#REF!</v>
      </c>
      <c r="P181" s="74" t="e">
        <f>IF(VLOOKUP($A181,'[1]2. Child Protection'!$B$8:$BG$226,'[1]2. Child Protection'!Z$1,FALSE)=F181,"",VLOOKUP($A181,'[1]2. Child Protection'!$B$8:$BG$226,'[1]2. Child Protection'!Z$1,FALSE)-F181)</f>
        <v>#VALUE!</v>
      </c>
      <c r="Q181" s="74" t="str">
        <f>IF(VLOOKUP($A181,'[1]2. Child Protection'!$B$8:$BG$226,'[1]2. Child Protection'!AA$1,FALSE)=G181,"",VLOOKUP($A181,'[1]2. Child Protection'!$B$8:$BG$226,'[1]2. Child Protection'!AA$1,FALSE))</f>
        <v/>
      </c>
      <c r="R181" s="61">
        <f>IF(VLOOKUP($A181,'[1]2. Child Protection'!$B$8:$BG$226,'[1]2. Child Protection'!AB$1,FALSE)=H181,"",VLOOKUP($A181,'[1]2. Child Protection'!$B$8:$BG$226,'[1]2. Child Protection'!AB$1,FALSE))</f>
        <v>0</v>
      </c>
      <c r="AA181" s="74"/>
      <c r="AB181" s="74"/>
      <c r="AC181" s="74"/>
      <c r="AD181" s="74"/>
    </row>
    <row r="182" spans="1:30" x14ac:dyDescent="0.3">
      <c r="A182" s="61" t="s">
        <v>268</v>
      </c>
      <c r="B182" s="61" t="s">
        <v>507</v>
      </c>
      <c r="C182" s="74" t="s">
        <v>12</v>
      </c>
      <c r="D182" s="61" t="s">
        <v>12</v>
      </c>
      <c r="E182" s="69" t="s">
        <v>12</v>
      </c>
      <c r="F182" s="71" t="s">
        <v>12</v>
      </c>
      <c r="G182" s="72" t="s">
        <v>12</v>
      </c>
      <c r="H182" s="73" t="s">
        <v>12</v>
      </c>
      <c r="J182" s="61" t="e">
        <f>IF(VLOOKUP($A182,'[1]2. Child Protection'!$B$8:$BG$226,'[1]2. Child Protection'!T$1,FALSE)=C182,"",VLOOKUP($A182,'[1]2. Child Protection'!$B$8:$BG$226,'[1]2. Child Protection'!T$1,FALSE)-C182)</f>
        <v>#VALUE!</v>
      </c>
      <c r="K182" s="61" t="str">
        <f>IF(VLOOKUP($A182,'[1]2. Child Protection'!$B$8:$BG$226,'[1]2. Child Protection'!U$1,FALSE)=D182,"",VLOOKUP($A182,'[1]2. Child Protection'!$B$8:$BG$226,'[1]2. Child Protection'!U$1,FALSE))</f>
        <v>x</v>
      </c>
      <c r="L182" s="74" t="e">
        <f>IF(VLOOKUP($A182,'[1]2. Child Protection'!$B$8:$BG$226,'[1]2. Child Protection'!V$1,FALSE)=#REF!,"",VLOOKUP($A182,'[1]2. Child Protection'!$B$8:$BG$226,'[1]2. Child Protection'!V$1,FALSE)-#REF!)</f>
        <v>#REF!</v>
      </c>
      <c r="M182" s="74" t="e">
        <f>IF(VLOOKUP($A182,'[1]2. Child Protection'!$B$8:$BG$226,'[1]2. Child Protection'!W$1,FALSE)=#REF!,"",VLOOKUP($A182,'[1]2. Child Protection'!$B$8:$BG$226,'[1]2. Child Protection'!W$1,FALSE))</f>
        <v>#REF!</v>
      </c>
      <c r="N182" s="74" t="e">
        <f>IF(VLOOKUP($A182,'[1]2. Child Protection'!$B$8:$BG$226,'[1]2. Child Protection'!X$1,FALSE)=E182,"",VLOOKUP($A182,'[1]2. Child Protection'!$B$8:$BG$226,'[1]2. Child Protection'!X$1,FALSE)-E182)</f>
        <v>#VALUE!</v>
      </c>
      <c r="O182" s="74" t="e">
        <f>IF(VLOOKUP($A182,'[1]2. Child Protection'!$B$8:$BG$226,'[1]2. Child Protection'!Y$1,FALSE)=#REF!,"",VLOOKUP($A182,'[1]2. Child Protection'!$B$8:$BG$226,'[1]2. Child Protection'!Y$1,FALSE))</f>
        <v>#REF!</v>
      </c>
      <c r="P182" s="74" t="e">
        <f>IF(VLOOKUP($A182,'[1]2. Child Protection'!$B$8:$BG$226,'[1]2. Child Protection'!Z$1,FALSE)=F182,"",VLOOKUP($A182,'[1]2. Child Protection'!$B$8:$BG$226,'[1]2. Child Protection'!Z$1,FALSE)-F182)</f>
        <v>#VALUE!</v>
      </c>
      <c r="Q182" s="74" t="str">
        <f>IF(VLOOKUP($A182,'[1]2. Child Protection'!$B$8:$BG$226,'[1]2. Child Protection'!AA$1,FALSE)=G182,"",VLOOKUP($A182,'[1]2. Child Protection'!$B$8:$BG$226,'[1]2. Child Protection'!AA$1,FALSE))</f>
        <v>x</v>
      </c>
      <c r="R182" s="61" t="str">
        <f>IF(VLOOKUP($A182,'[1]2. Child Protection'!$B$8:$BG$226,'[1]2. Child Protection'!AB$1,FALSE)=H182,"",VLOOKUP($A182,'[1]2. Child Protection'!$B$8:$BG$226,'[1]2. Child Protection'!AB$1,FALSE))</f>
        <v>MICS 2006</v>
      </c>
      <c r="AA182" s="74"/>
      <c r="AB182" s="74"/>
      <c r="AC182" s="74"/>
      <c r="AD182" s="74"/>
    </row>
    <row r="183" spans="1:30" x14ac:dyDescent="0.3">
      <c r="A183" s="61" t="s">
        <v>305</v>
      </c>
      <c r="B183" s="61" t="s">
        <v>518</v>
      </c>
      <c r="C183" s="74">
        <v>0</v>
      </c>
      <c r="D183" s="61" t="s">
        <v>12</v>
      </c>
      <c r="E183" s="71">
        <v>2021</v>
      </c>
      <c r="F183" s="71" t="s">
        <v>554</v>
      </c>
      <c r="G183" s="72"/>
      <c r="H183" s="73" t="s">
        <v>673</v>
      </c>
      <c r="J183" s="61">
        <f>IF(VLOOKUP($A183,'[1]2. Child Protection'!$B$8:$BG$226,'[1]2. Child Protection'!T$1,FALSE)=C183,"",VLOOKUP($A183,'[1]2. Child Protection'!$B$8:$BG$226,'[1]2. Child Protection'!T$1,FALSE)-C183)</f>
        <v>96.5</v>
      </c>
      <c r="K183" s="61" t="str">
        <f>IF(VLOOKUP($A183,'[1]2. Child Protection'!$B$8:$BG$226,'[1]2. Child Protection'!U$1,FALSE)=D183,"",VLOOKUP($A183,'[1]2. Child Protection'!$B$8:$BG$226,'[1]2. Child Protection'!U$1,FALSE))</f>
        <v>p</v>
      </c>
      <c r="L183" s="74" t="e">
        <f>IF(VLOOKUP($A183,'[1]2. Child Protection'!$B$8:$BG$226,'[1]2. Child Protection'!V$1,FALSE)=#REF!,"",VLOOKUP($A183,'[1]2. Child Protection'!$B$8:$BG$226,'[1]2. Child Protection'!V$1,FALSE)-#REF!)</f>
        <v>#REF!</v>
      </c>
      <c r="M183" s="74" t="e">
        <f>IF(VLOOKUP($A183,'[1]2. Child Protection'!$B$8:$BG$226,'[1]2. Child Protection'!W$1,FALSE)=#REF!,"",VLOOKUP($A183,'[1]2. Child Protection'!$B$8:$BG$226,'[1]2. Child Protection'!W$1,FALSE))</f>
        <v>#REF!</v>
      </c>
      <c r="N183" s="74">
        <f>IF(VLOOKUP($A183,'[1]2. Child Protection'!$B$8:$BG$226,'[1]2. Child Protection'!X$1,FALSE)=E183,"",VLOOKUP($A183,'[1]2. Child Protection'!$B$8:$BG$226,'[1]2. Child Protection'!X$1,FALSE)-E183)</f>
        <v>-1921.6</v>
      </c>
      <c r="O183" s="74" t="e">
        <f>IF(VLOOKUP($A183,'[1]2. Child Protection'!$B$8:$BG$226,'[1]2. Child Protection'!Y$1,FALSE)=#REF!,"",VLOOKUP($A183,'[1]2. Child Protection'!$B$8:$BG$226,'[1]2. Child Protection'!Y$1,FALSE))</f>
        <v>#REF!</v>
      </c>
      <c r="P183" s="74" t="e">
        <f>IF(VLOOKUP($A183,'[1]2. Child Protection'!$B$8:$BG$226,'[1]2. Child Protection'!Z$1,FALSE)=F183,"",VLOOKUP($A183,'[1]2. Child Protection'!$B$8:$BG$226,'[1]2. Child Protection'!Z$1,FALSE)-F183)</f>
        <v>#VALUE!</v>
      </c>
      <c r="Q183" s="74" t="str">
        <f>IF(VLOOKUP($A183,'[1]2. Child Protection'!$B$8:$BG$226,'[1]2. Child Protection'!AA$1,FALSE)=G183,"",VLOOKUP($A183,'[1]2. Child Protection'!$B$8:$BG$226,'[1]2. Child Protection'!AA$1,FALSE))</f>
        <v/>
      </c>
      <c r="R183" s="61" t="str">
        <f>IF(VLOOKUP($A183,'[1]2. Child Protection'!$B$8:$BG$226,'[1]2. Child Protection'!AB$1,FALSE)=H183,"",VLOOKUP($A183,'[1]2. Child Protection'!$B$8:$BG$226,'[1]2. Child Protection'!AB$1,FALSE))</f>
        <v>MICS 2019-20</v>
      </c>
      <c r="AA183" s="74"/>
      <c r="AB183" s="74"/>
      <c r="AC183" s="74"/>
      <c r="AD183" s="74"/>
    </row>
    <row r="184" spans="1:30" x14ac:dyDescent="0.3">
      <c r="A184" s="61" t="s">
        <v>73</v>
      </c>
      <c r="B184" s="61" t="s">
        <v>371</v>
      </c>
      <c r="C184" s="74">
        <v>20.245321884550251</v>
      </c>
      <c r="D184" s="61" t="s">
        <v>12</v>
      </c>
      <c r="E184" s="69">
        <v>2018</v>
      </c>
      <c r="F184" s="71" t="s">
        <v>551</v>
      </c>
      <c r="G184" s="72"/>
      <c r="H184" s="73" t="s">
        <v>589</v>
      </c>
      <c r="J184" s="61">
        <f>IF(VLOOKUP($A184,'[1]2. Child Protection'!$B$8:$BG$226,'[1]2. Child Protection'!T$1,FALSE)=C184,"",VLOOKUP($A184,'[1]2. Child Protection'!$B$8:$BG$226,'[1]2. Child Protection'!T$1,FALSE)-C184)</f>
        <v>1.2546781154497495</v>
      </c>
      <c r="K184" s="61" t="str">
        <f>IF(VLOOKUP($A184,'[1]2. Child Protection'!$B$8:$BG$226,'[1]2. Child Protection'!U$1,FALSE)=D184,"",VLOOKUP($A184,'[1]2. Child Protection'!$B$8:$BG$226,'[1]2. Child Protection'!U$1,FALSE))</f>
        <v/>
      </c>
      <c r="L184" s="74" t="e">
        <f>IF(VLOOKUP($A184,'[1]2. Child Protection'!$B$8:$BG$226,'[1]2. Child Protection'!V$1,FALSE)=#REF!,"",VLOOKUP($A184,'[1]2. Child Protection'!$B$8:$BG$226,'[1]2. Child Protection'!V$1,FALSE)-#REF!)</f>
        <v>#REF!</v>
      </c>
      <c r="M184" s="74" t="e">
        <f>IF(VLOOKUP($A184,'[1]2. Child Protection'!$B$8:$BG$226,'[1]2. Child Protection'!W$1,FALSE)=#REF!,"",VLOOKUP($A184,'[1]2. Child Protection'!$B$8:$BG$226,'[1]2. Child Protection'!W$1,FALSE))</f>
        <v>#REF!</v>
      </c>
      <c r="N184" s="74">
        <f>IF(VLOOKUP($A184,'[1]2. Child Protection'!$B$8:$BG$226,'[1]2. Child Protection'!X$1,FALSE)=E184,"",VLOOKUP($A184,'[1]2. Child Protection'!$B$8:$BG$226,'[1]2. Child Protection'!X$1,FALSE)-E184)</f>
        <v>-1992.1</v>
      </c>
      <c r="O184" s="74" t="e">
        <f>IF(VLOOKUP($A184,'[1]2. Child Protection'!$B$8:$BG$226,'[1]2. Child Protection'!Y$1,FALSE)=#REF!,"",VLOOKUP($A184,'[1]2. Child Protection'!$B$8:$BG$226,'[1]2. Child Protection'!Y$1,FALSE))</f>
        <v>#REF!</v>
      </c>
      <c r="P184" s="74" t="e">
        <f>IF(VLOOKUP($A184,'[1]2. Child Protection'!$B$8:$BG$226,'[1]2. Child Protection'!Z$1,FALSE)=F184,"",VLOOKUP($A184,'[1]2. Child Protection'!$B$8:$BG$226,'[1]2. Child Protection'!Z$1,FALSE)-F184)</f>
        <v>#VALUE!</v>
      </c>
      <c r="Q184" s="74" t="str">
        <f>IF(VLOOKUP($A184,'[1]2. Child Protection'!$B$8:$BG$226,'[1]2. Child Protection'!AA$1,FALSE)=G184,"",VLOOKUP($A184,'[1]2. Child Protection'!$B$8:$BG$226,'[1]2. Child Protection'!AA$1,FALSE))</f>
        <v/>
      </c>
      <c r="R184" s="61" t="str">
        <f>IF(VLOOKUP($A184,'[1]2. Child Protection'!$B$8:$BG$226,'[1]2. Child Protection'!AB$1,FALSE)=H184,"",VLOOKUP($A184,'[1]2. Child Protection'!$B$8:$BG$226,'[1]2. Child Protection'!AB$1,FALSE))</f>
        <v>MICS 2019</v>
      </c>
      <c r="AA184" s="74"/>
      <c r="AB184" s="74"/>
      <c r="AC184" s="74"/>
      <c r="AD184" s="74"/>
    </row>
    <row r="185" spans="1:30" x14ac:dyDescent="0.3">
      <c r="A185" s="61" t="s">
        <v>272</v>
      </c>
      <c r="B185" s="61" t="s">
        <v>512</v>
      </c>
      <c r="C185" s="74">
        <v>4.8252983499202964</v>
      </c>
      <c r="D185" s="61" t="s">
        <v>12</v>
      </c>
      <c r="E185" s="69">
        <v>2012</v>
      </c>
      <c r="F185" s="71" t="s">
        <v>549</v>
      </c>
      <c r="G185" s="72"/>
      <c r="H185" s="73" t="s">
        <v>552</v>
      </c>
      <c r="J185" s="61">
        <f>IF(VLOOKUP($A185,'[1]2. Child Protection'!$B$8:$BG$226,'[1]2. Child Protection'!T$1,FALSE)=C185,"",VLOOKUP($A185,'[1]2. Child Protection'!$B$8:$BG$226,'[1]2. Child Protection'!T$1,FALSE)-C185)</f>
        <v>74.3747016500797</v>
      </c>
      <c r="K185" s="61" t="str">
        <f>IF(VLOOKUP($A185,'[1]2. Child Protection'!$B$8:$BG$226,'[1]2. Child Protection'!U$1,FALSE)=D185,"",VLOOKUP($A185,'[1]2. Child Protection'!$B$8:$BG$226,'[1]2. Child Protection'!U$1,FALSE))</f>
        <v/>
      </c>
      <c r="L185" s="74" t="e">
        <f>IF(VLOOKUP($A185,'[1]2. Child Protection'!$B$8:$BG$226,'[1]2. Child Protection'!V$1,FALSE)=#REF!,"",VLOOKUP($A185,'[1]2. Child Protection'!$B$8:$BG$226,'[1]2. Child Protection'!V$1,FALSE)-#REF!)</f>
        <v>#REF!</v>
      </c>
      <c r="M185" s="74" t="e">
        <f>IF(VLOOKUP($A185,'[1]2. Child Protection'!$B$8:$BG$226,'[1]2. Child Protection'!W$1,FALSE)=#REF!,"",VLOOKUP($A185,'[1]2. Child Protection'!$B$8:$BG$226,'[1]2. Child Protection'!W$1,FALSE))</f>
        <v>#REF!</v>
      </c>
      <c r="N185" s="74">
        <f>IF(VLOOKUP($A185,'[1]2. Child Protection'!$B$8:$BG$226,'[1]2. Child Protection'!X$1,FALSE)=E185,"",VLOOKUP($A185,'[1]2. Child Protection'!$B$8:$BG$226,'[1]2. Child Protection'!X$1,FALSE)-E185)</f>
        <v>-1928.1</v>
      </c>
      <c r="O185" s="74" t="e">
        <f>IF(VLOOKUP($A185,'[1]2. Child Protection'!$B$8:$BG$226,'[1]2. Child Protection'!Y$1,FALSE)=#REF!,"",VLOOKUP($A185,'[1]2. Child Protection'!$B$8:$BG$226,'[1]2. Child Protection'!Y$1,FALSE))</f>
        <v>#REF!</v>
      </c>
      <c r="P185" s="74" t="e">
        <f>IF(VLOOKUP($A185,'[1]2. Child Protection'!$B$8:$BG$226,'[1]2. Child Protection'!Z$1,FALSE)=F185,"",VLOOKUP($A185,'[1]2. Child Protection'!$B$8:$BG$226,'[1]2. Child Protection'!Z$1,FALSE)-F185)</f>
        <v>#VALUE!</v>
      </c>
      <c r="Q185" s="74" t="str">
        <f>IF(VLOOKUP($A185,'[1]2. Child Protection'!$B$8:$BG$226,'[1]2. Child Protection'!AA$1,FALSE)=G185,"",VLOOKUP($A185,'[1]2. Child Protection'!$B$8:$BG$226,'[1]2. Child Protection'!AA$1,FALSE))</f>
        <v/>
      </c>
      <c r="R185" s="61" t="str">
        <f>IF(VLOOKUP($A185,'[1]2. Child Protection'!$B$8:$BG$226,'[1]2. Child Protection'!AB$1,FALSE)=H185,"",VLOOKUP($A185,'[1]2. Child Protection'!$B$8:$BG$226,'[1]2. Child Protection'!AB$1,FALSE))</f>
        <v>MICS 2017</v>
      </c>
      <c r="AA185" s="74"/>
      <c r="AB185" s="74"/>
      <c r="AC185" s="74"/>
      <c r="AD185" s="74"/>
    </row>
    <row r="186" spans="1:30" x14ac:dyDescent="0.3">
      <c r="A186" s="61" t="s">
        <v>270</v>
      </c>
      <c r="B186" s="61" t="s">
        <v>510</v>
      </c>
      <c r="C186" s="74">
        <v>48.146886231795051</v>
      </c>
      <c r="D186" s="61" t="s">
        <v>28</v>
      </c>
      <c r="E186" s="69">
        <v>2021</v>
      </c>
      <c r="F186" s="71" t="s">
        <v>571</v>
      </c>
      <c r="G186" s="72" t="s">
        <v>572</v>
      </c>
      <c r="H186" s="73" t="s">
        <v>667</v>
      </c>
      <c r="J186" s="61">
        <f>IF(VLOOKUP($A186,'[1]2. Child Protection'!$B$8:$BG$226,'[1]2. Child Protection'!T$1,FALSE)=C186,"",VLOOKUP($A186,'[1]2. Child Protection'!$B$8:$BG$226,'[1]2. Child Protection'!T$1,FALSE)-C186)</f>
        <v>51.853113768204949</v>
      </c>
      <c r="K186" s="61">
        <f>IF(VLOOKUP($A186,'[1]2. Child Protection'!$B$8:$BG$226,'[1]2. Child Protection'!U$1,FALSE)=D186,"",VLOOKUP($A186,'[1]2. Child Protection'!$B$8:$BG$226,'[1]2. Child Protection'!U$1,FALSE))</f>
        <v>0</v>
      </c>
      <c r="L186" s="74" t="e">
        <f>IF(VLOOKUP($A186,'[1]2. Child Protection'!$B$8:$BG$226,'[1]2. Child Protection'!V$1,FALSE)=#REF!,"",VLOOKUP($A186,'[1]2. Child Protection'!$B$8:$BG$226,'[1]2. Child Protection'!V$1,FALSE)-#REF!)</f>
        <v>#REF!</v>
      </c>
      <c r="M186" s="74" t="e">
        <f>IF(VLOOKUP($A186,'[1]2. Child Protection'!$B$8:$BG$226,'[1]2. Child Protection'!W$1,FALSE)=#REF!,"",VLOOKUP($A186,'[1]2. Child Protection'!$B$8:$BG$226,'[1]2. Child Protection'!W$1,FALSE))</f>
        <v>#REF!</v>
      </c>
      <c r="N186" s="74">
        <f>IF(VLOOKUP($A186,'[1]2. Child Protection'!$B$8:$BG$226,'[1]2. Child Protection'!X$1,FALSE)=E186,"",VLOOKUP($A186,'[1]2. Child Protection'!$B$8:$BG$226,'[1]2. Child Protection'!X$1,FALSE)-E186)</f>
        <v>-1921.3</v>
      </c>
      <c r="O186" s="74" t="e">
        <f>IF(VLOOKUP($A186,'[1]2. Child Protection'!$B$8:$BG$226,'[1]2. Child Protection'!Y$1,FALSE)=#REF!,"",VLOOKUP($A186,'[1]2. Child Protection'!$B$8:$BG$226,'[1]2. Child Protection'!Y$1,FALSE))</f>
        <v>#REF!</v>
      </c>
      <c r="P186" s="74" t="e">
        <f>IF(VLOOKUP($A186,'[1]2. Child Protection'!$B$8:$BG$226,'[1]2. Child Protection'!Z$1,FALSE)=F186,"",VLOOKUP($A186,'[1]2. Child Protection'!$B$8:$BG$226,'[1]2. Child Protection'!Z$1,FALSE)-F186)</f>
        <v>#VALUE!</v>
      </c>
      <c r="Q186" s="74">
        <f>IF(VLOOKUP($A186,'[1]2. Child Protection'!$B$8:$BG$226,'[1]2. Child Protection'!AA$1,FALSE)=G186,"",VLOOKUP($A186,'[1]2. Child Protection'!$B$8:$BG$226,'[1]2. Child Protection'!AA$1,FALSE))</f>
        <v>0</v>
      </c>
      <c r="R186" s="61" t="str">
        <f>IF(VLOOKUP($A186,'[1]2. Child Protection'!$B$8:$BG$226,'[1]2. Child Protection'!AB$1,FALSE)=H186,"",VLOOKUP($A186,'[1]2. Child Protection'!$B$8:$BG$226,'[1]2. Child Protection'!AB$1,FALSE))</f>
        <v>MICS 2019</v>
      </c>
      <c r="AA186" s="74"/>
      <c r="AB186" s="74"/>
      <c r="AC186" s="74"/>
      <c r="AD186" s="74"/>
    </row>
    <row r="187" spans="1:30" x14ac:dyDescent="0.3">
      <c r="A187" s="61" t="s">
        <v>269</v>
      </c>
      <c r="B187" s="61" t="s">
        <v>508</v>
      </c>
      <c r="C187" s="74">
        <v>8.654959590292119</v>
      </c>
      <c r="D187" s="61" t="s">
        <v>12</v>
      </c>
      <c r="E187" s="69">
        <v>2020</v>
      </c>
      <c r="F187" s="71" t="s">
        <v>549</v>
      </c>
      <c r="G187" s="72"/>
      <c r="H187" s="73" t="s">
        <v>666</v>
      </c>
      <c r="J187" s="61">
        <f>IF(VLOOKUP($A187,'[1]2. Child Protection'!$B$8:$BG$226,'[1]2. Child Protection'!T$1,FALSE)=C187,"",VLOOKUP($A187,'[1]2. Child Protection'!$B$8:$BG$226,'[1]2. Child Protection'!T$1,FALSE)-C187)</f>
        <v>80.945040409707872</v>
      </c>
      <c r="K187" s="61" t="str">
        <f>IF(VLOOKUP($A187,'[1]2. Child Protection'!$B$8:$BG$226,'[1]2. Child Protection'!U$1,FALSE)=D187,"",VLOOKUP($A187,'[1]2. Child Protection'!$B$8:$BG$226,'[1]2. Child Protection'!U$1,FALSE))</f>
        <v/>
      </c>
      <c r="L187" s="74" t="e">
        <f>IF(VLOOKUP($A187,'[1]2. Child Protection'!$B$8:$BG$226,'[1]2. Child Protection'!V$1,FALSE)=#REF!,"",VLOOKUP($A187,'[1]2. Child Protection'!$B$8:$BG$226,'[1]2. Child Protection'!V$1,FALSE)-#REF!)</f>
        <v>#REF!</v>
      </c>
      <c r="M187" s="74" t="e">
        <f>IF(VLOOKUP($A187,'[1]2. Child Protection'!$B$8:$BG$226,'[1]2. Child Protection'!W$1,FALSE)=#REF!,"",VLOOKUP($A187,'[1]2. Child Protection'!$B$8:$BG$226,'[1]2. Child Protection'!W$1,FALSE))</f>
        <v>#REF!</v>
      </c>
      <c r="N187" s="74">
        <f>IF(VLOOKUP($A187,'[1]2. Child Protection'!$B$8:$BG$226,'[1]2. Child Protection'!X$1,FALSE)=E187,"",VLOOKUP($A187,'[1]2. Child Protection'!$B$8:$BG$226,'[1]2. Child Protection'!X$1,FALSE)-E187)</f>
        <v>-1924.1</v>
      </c>
      <c r="O187" s="74" t="e">
        <f>IF(VLOOKUP($A187,'[1]2. Child Protection'!$B$8:$BG$226,'[1]2. Child Protection'!Y$1,FALSE)=#REF!,"",VLOOKUP($A187,'[1]2. Child Protection'!$B$8:$BG$226,'[1]2. Child Protection'!Y$1,FALSE))</f>
        <v>#REF!</v>
      </c>
      <c r="P187" s="74" t="e">
        <f>IF(VLOOKUP($A187,'[1]2. Child Protection'!$B$8:$BG$226,'[1]2. Child Protection'!Z$1,FALSE)=F187,"",VLOOKUP($A187,'[1]2. Child Protection'!$B$8:$BG$226,'[1]2. Child Protection'!Z$1,FALSE)-F187)</f>
        <v>#VALUE!</v>
      </c>
      <c r="Q187" s="74" t="str">
        <f>IF(VLOOKUP($A187,'[1]2. Child Protection'!$B$8:$BG$226,'[1]2. Child Protection'!AA$1,FALSE)=G187,"",VLOOKUP($A187,'[1]2. Child Protection'!$B$8:$BG$226,'[1]2. Child Protection'!AA$1,FALSE))</f>
        <v/>
      </c>
      <c r="R187" s="61" t="str">
        <f>IF(VLOOKUP($A187,'[1]2. Child Protection'!$B$8:$BG$226,'[1]2. Child Protection'!AB$1,FALSE)=H187,"",VLOOKUP($A187,'[1]2. Child Protection'!$B$8:$BG$226,'[1]2. Child Protection'!AB$1,FALSE))</f>
        <v>DHS 2017</v>
      </c>
      <c r="AA187" s="74"/>
      <c r="AB187" s="74"/>
      <c r="AC187" s="74"/>
      <c r="AD187" s="74"/>
    </row>
    <row r="188" spans="1:30" x14ac:dyDescent="0.3">
      <c r="A188" s="61" t="s">
        <v>299</v>
      </c>
      <c r="B188" s="61" t="s">
        <v>537</v>
      </c>
      <c r="C188" s="96" t="s">
        <v>12</v>
      </c>
      <c r="D188" s="61" t="s">
        <v>12</v>
      </c>
      <c r="E188" s="71" t="s">
        <v>12</v>
      </c>
      <c r="F188" s="71" t="s">
        <v>12</v>
      </c>
      <c r="G188" s="72" t="s">
        <v>12</v>
      </c>
      <c r="H188" s="73" t="s">
        <v>12</v>
      </c>
      <c r="J188" s="61" t="e">
        <f>IF(VLOOKUP($A188,'[1]2. Child Protection'!$B$8:$BG$226,'[1]2. Child Protection'!T$1,FALSE)=C188,"",VLOOKUP($A188,'[1]2. Child Protection'!$B$8:$BG$226,'[1]2. Child Protection'!T$1,FALSE)-C188)</f>
        <v>#VALUE!</v>
      </c>
      <c r="K188" s="61" t="str">
        <f>IF(VLOOKUP($A188,'[1]2. Child Protection'!$B$8:$BG$226,'[1]2. Child Protection'!U$1,FALSE)=D188,"",VLOOKUP($A188,'[1]2. Child Protection'!$B$8:$BG$226,'[1]2. Child Protection'!U$1,FALSE))</f>
        <v/>
      </c>
      <c r="L188" s="74" t="e">
        <f>IF(VLOOKUP($A188,'[1]2. Child Protection'!$B$8:$BG$226,'[1]2. Child Protection'!V$1,FALSE)=#REF!,"",VLOOKUP($A188,'[1]2. Child Protection'!$B$8:$BG$226,'[1]2. Child Protection'!V$1,FALSE)-#REF!)</f>
        <v>#REF!</v>
      </c>
      <c r="M188" s="74" t="e">
        <f>IF(VLOOKUP($A188,'[1]2. Child Protection'!$B$8:$BG$226,'[1]2. Child Protection'!W$1,FALSE)=#REF!,"",VLOOKUP($A188,'[1]2. Child Protection'!$B$8:$BG$226,'[1]2. Child Protection'!W$1,FALSE))</f>
        <v>#REF!</v>
      </c>
      <c r="N188" s="74" t="e">
        <f>IF(VLOOKUP($A188,'[1]2. Child Protection'!$B$8:$BG$226,'[1]2. Child Protection'!X$1,FALSE)=E188,"",VLOOKUP($A188,'[1]2. Child Protection'!$B$8:$BG$226,'[1]2. Child Protection'!X$1,FALSE)-E188)</f>
        <v>#VALUE!</v>
      </c>
      <c r="O188" s="74" t="e">
        <f>IF(VLOOKUP($A188,'[1]2. Child Protection'!$B$8:$BG$226,'[1]2. Child Protection'!Y$1,FALSE)=#REF!,"",VLOOKUP($A188,'[1]2. Child Protection'!$B$8:$BG$226,'[1]2. Child Protection'!Y$1,FALSE))</f>
        <v>#REF!</v>
      </c>
      <c r="P188" s="74" t="e">
        <f>IF(VLOOKUP($A188,'[1]2. Child Protection'!$B$8:$BG$226,'[1]2. Child Protection'!Z$1,FALSE)=F188,"",VLOOKUP($A188,'[1]2. Child Protection'!$B$8:$BG$226,'[1]2. Child Protection'!Z$1,FALSE)-F188)</f>
        <v>#VALUE!</v>
      </c>
      <c r="Q188" s="74" t="str">
        <f>IF(VLOOKUP($A188,'[1]2. Child Protection'!$B$8:$BG$226,'[1]2. Child Protection'!AA$1,FALSE)=G188,"",VLOOKUP($A188,'[1]2. Child Protection'!$B$8:$BG$226,'[1]2. Child Protection'!AA$1,FALSE))</f>
        <v/>
      </c>
      <c r="R188" s="61" t="str">
        <f>IF(VLOOKUP($A188,'[1]2. Child Protection'!$B$8:$BG$226,'[1]2. Child Protection'!AB$1,FALSE)=H188,"",VLOOKUP($A188,'[1]2. Child Protection'!$B$8:$BG$226,'[1]2. Child Protection'!AB$1,FALSE))</f>
        <v/>
      </c>
      <c r="AA188" s="74"/>
      <c r="AB188" s="74"/>
      <c r="AC188" s="74"/>
      <c r="AD188" s="74"/>
    </row>
    <row r="189" spans="1:30" x14ac:dyDescent="0.3">
      <c r="A189" s="61" t="s">
        <v>278</v>
      </c>
      <c r="B189" s="61" t="s">
        <v>517</v>
      </c>
      <c r="C189" s="74">
        <v>19.413392004918055</v>
      </c>
      <c r="D189" s="61" t="s">
        <v>12</v>
      </c>
      <c r="E189" s="69">
        <v>2017</v>
      </c>
      <c r="F189" s="69" t="s">
        <v>557</v>
      </c>
      <c r="G189" s="72"/>
      <c r="H189" s="73" t="s">
        <v>672</v>
      </c>
      <c r="J189" s="61">
        <f>IF(VLOOKUP($A189,'[1]2. Child Protection'!$B$8:$BG$226,'[1]2. Child Protection'!T$1,FALSE)=C189,"",VLOOKUP($A189,'[1]2. Child Protection'!$B$8:$BG$226,'[1]2. Child Protection'!T$1,FALSE)-C189)</f>
        <v>79.886607995081945</v>
      </c>
      <c r="K189" s="61" t="str">
        <f>IF(VLOOKUP($A189,'[1]2. Child Protection'!$B$8:$BG$226,'[1]2. Child Protection'!U$1,FALSE)=D189,"",VLOOKUP($A189,'[1]2. Child Protection'!$B$8:$BG$226,'[1]2. Child Protection'!U$1,FALSE))</f>
        <v/>
      </c>
      <c r="L189" s="74" t="e">
        <f>IF(VLOOKUP($A189,'[1]2. Child Protection'!$B$8:$BG$226,'[1]2. Child Protection'!V$1,FALSE)=#REF!,"",VLOOKUP($A189,'[1]2. Child Protection'!$B$8:$BG$226,'[1]2. Child Protection'!V$1,FALSE)-#REF!)</f>
        <v>#REF!</v>
      </c>
      <c r="M189" s="74" t="e">
        <f>IF(VLOOKUP($A189,'[1]2. Child Protection'!$B$8:$BG$226,'[1]2. Child Protection'!W$1,FALSE)=#REF!,"",VLOOKUP($A189,'[1]2. Child Protection'!$B$8:$BG$226,'[1]2. Child Protection'!W$1,FALSE))</f>
        <v>#REF!</v>
      </c>
      <c r="N189" s="74">
        <f>IF(VLOOKUP($A189,'[1]2. Child Protection'!$B$8:$BG$226,'[1]2. Child Protection'!X$1,FALSE)=E189,"",VLOOKUP($A189,'[1]2. Child Protection'!$B$8:$BG$226,'[1]2. Child Protection'!X$1,FALSE)-E189)</f>
        <v>-1917.2</v>
      </c>
      <c r="O189" s="74" t="e">
        <f>IF(VLOOKUP($A189,'[1]2. Child Protection'!$B$8:$BG$226,'[1]2. Child Protection'!Y$1,FALSE)=#REF!,"",VLOOKUP($A189,'[1]2. Child Protection'!$B$8:$BG$226,'[1]2. Child Protection'!Y$1,FALSE))</f>
        <v>#REF!</v>
      </c>
      <c r="P189" s="74" t="e">
        <f>IF(VLOOKUP($A189,'[1]2. Child Protection'!$B$8:$BG$226,'[1]2. Child Protection'!Z$1,FALSE)=F189,"",VLOOKUP($A189,'[1]2. Child Protection'!$B$8:$BG$226,'[1]2. Child Protection'!Z$1,FALSE)-F189)</f>
        <v>#VALUE!</v>
      </c>
      <c r="Q189" s="74" t="str">
        <f>IF(VLOOKUP($A189,'[1]2. Child Protection'!$B$8:$BG$226,'[1]2. Child Protection'!AA$1,FALSE)=G189,"",VLOOKUP($A189,'[1]2. Child Protection'!$B$8:$BG$226,'[1]2. Child Protection'!AA$1,FALSE))</f>
        <v/>
      </c>
      <c r="R189" s="61" t="str">
        <f>IF(VLOOKUP($A189,'[1]2. Child Protection'!$B$8:$BG$226,'[1]2. Child Protection'!AB$1,FALSE)=H189,"",VLOOKUP($A189,'[1]2. Child Protection'!$B$8:$BG$226,'[1]2. Child Protection'!AB$1,FALSE))</f>
        <v>MICS 2019</v>
      </c>
      <c r="AA189" s="74"/>
      <c r="AB189" s="74"/>
      <c r="AC189" s="74"/>
      <c r="AD189" s="74"/>
    </row>
    <row r="190" spans="1:30" x14ac:dyDescent="0.3">
      <c r="A190" s="61" t="s">
        <v>271</v>
      </c>
      <c r="B190" s="61" t="s">
        <v>511</v>
      </c>
      <c r="C190" s="74" t="s">
        <v>12</v>
      </c>
      <c r="D190" s="61" t="s">
        <v>12</v>
      </c>
      <c r="E190" s="69" t="s">
        <v>12</v>
      </c>
      <c r="F190" s="71" t="s">
        <v>12</v>
      </c>
      <c r="G190" s="72" t="s">
        <v>12</v>
      </c>
      <c r="H190" s="73" t="s">
        <v>12</v>
      </c>
      <c r="J190" s="61" t="e">
        <f>IF(VLOOKUP($A190,'[1]2. Child Protection'!$B$8:$BG$226,'[1]2. Child Protection'!T$1,FALSE)=C190,"",VLOOKUP($A190,'[1]2. Child Protection'!$B$8:$BG$226,'[1]2. Child Protection'!T$1,FALSE)-C190)</f>
        <v>#VALUE!</v>
      </c>
      <c r="K190" s="61" t="str">
        <f>IF(VLOOKUP($A190,'[1]2. Child Protection'!$B$8:$BG$226,'[1]2. Child Protection'!U$1,FALSE)=D190,"",VLOOKUP($A190,'[1]2. Child Protection'!$B$8:$BG$226,'[1]2. Child Protection'!U$1,FALSE))</f>
        <v/>
      </c>
      <c r="L190" s="74" t="e">
        <f>IF(VLOOKUP($A190,'[1]2. Child Protection'!$B$8:$BG$226,'[1]2. Child Protection'!V$1,FALSE)=#REF!,"",VLOOKUP($A190,'[1]2. Child Protection'!$B$8:$BG$226,'[1]2. Child Protection'!V$1,FALSE)-#REF!)</f>
        <v>#REF!</v>
      </c>
      <c r="M190" s="74" t="e">
        <f>IF(VLOOKUP($A190,'[1]2. Child Protection'!$B$8:$BG$226,'[1]2. Child Protection'!W$1,FALSE)=#REF!,"",VLOOKUP($A190,'[1]2. Child Protection'!$B$8:$BG$226,'[1]2. Child Protection'!W$1,FALSE))</f>
        <v>#REF!</v>
      </c>
      <c r="N190" s="74" t="e">
        <f>IF(VLOOKUP($A190,'[1]2. Child Protection'!$B$8:$BG$226,'[1]2. Child Protection'!X$1,FALSE)=E190,"",VLOOKUP($A190,'[1]2. Child Protection'!$B$8:$BG$226,'[1]2. Child Protection'!X$1,FALSE)-E190)</f>
        <v>#VALUE!</v>
      </c>
      <c r="O190" s="74" t="e">
        <f>IF(VLOOKUP($A190,'[1]2. Child Protection'!$B$8:$BG$226,'[1]2. Child Protection'!Y$1,FALSE)=#REF!,"",VLOOKUP($A190,'[1]2. Child Protection'!$B$8:$BG$226,'[1]2. Child Protection'!Y$1,FALSE))</f>
        <v>#REF!</v>
      </c>
      <c r="P190" s="74" t="e">
        <f>IF(VLOOKUP($A190,'[1]2. Child Protection'!$B$8:$BG$226,'[1]2. Child Protection'!Z$1,FALSE)=F190,"",VLOOKUP($A190,'[1]2. Child Protection'!$B$8:$BG$226,'[1]2. Child Protection'!Z$1,FALSE)-F190)</f>
        <v>#VALUE!</v>
      </c>
      <c r="Q190" s="74" t="str">
        <f>IF(VLOOKUP($A190,'[1]2. Child Protection'!$B$8:$BG$226,'[1]2. Child Protection'!AA$1,FALSE)=G190,"",VLOOKUP($A190,'[1]2. Child Protection'!$B$8:$BG$226,'[1]2. Child Protection'!AA$1,FALSE))</f>
        <v/>
      </c>
      <c r="R190" s="61" t="str">
        <f>IF(VLOOKUP($A190,'[1]2. Child Protection'!$B$8:$BG$226,'[1]2. Child Protection'!AB$1,FALSE)=H190,"",VLOOKUP($A190,'[1]2. Child Protection'!$B$8:$BG$226,'[1]2. Child Protection'!AB$1,FALSE))</f>
        <v>DHS 2016</v>
      </c>
      <c r="AA190" s="74"/>
      <c r="AB190" s="74"/>
      <c r="AC190" s="74"/>
      <c r="AD190" s="74"/>
    </row>
    <row r="191" spans="1:30" x14ac:dyDescent="0.3">
      <c r="A191" s="61" t="s">
        <v>273</v>
      </c>
      <c r="B191" s="61" t="s">
        <v>513</v>
      </c>
      <c r="C191" s="74" t="s">
        <v>12</v>
      </c>
      <c r="D191" s="61" t="s">
        <v>12</v>
      </c>
      <c r="E191" s="69" t="s">
        <v>12</v>
      </c>
      <c r="F191" s="71" t="s">
        <v>12</v>
      </c>
      <c r="G191" s="72" t="s">
        <v>12</v>
      </c>
      <c r="H191" s="73" t="s">
        <v>12</v>
      </c>
      <c r="J191" s="61" t="e">
        <f>IF(VLOOKUP($A191,'[1]2. Child Protection'!$B$8:$BG$226,'[1]2. Child Protection'!T$1,FALSE)=C191,"",VLOOKUP($A191,'[1]2. Child Protection'!$B$8:$BG$226,'[1]2. Child Protection'!T$1,FALSE)-C191)</f>
        <v>#VALUE!</v>
      </c>
      <c r="K191" s="61" t="str">
        <f>IF(VLOOKUP($A191,'[1]2. Child Protection'!$B$8:$BG$226,'[1]2. Child Protection'!U$1,FALSE)=D191,"",VLOOKUP($A191,'[1]2. Child Protection'!$B$8:$BG$226,'[1]2. Child Protection'!U$1,FALSE))</f>
        <v/>
      </c>
      <c r="L191" s="74" t="e">
        <f>IF(VLOOKUP($A191,'[1]2. Child Protection'!$B$8:$BG$226,'[1]2. Child Protection'!V$1,FALSE)=#REF!,"",VLOOKUP($A191,'[1]2. Child Protection'!$B$8:$BG$226,'[1]2. Child Protection'!V$1,FALSE)-#REF!)</f>
        <v>#REF!</v>
      </c>
      <c r="M191" s="74" t="e">
        <f>IF(VLOOKUP($A191,'[1]2. Child Protection'!$B$8:$BG$226,'[1]2. Child Protection'!W$1,FALSE)=#REF!,"",VLOOKUP($A191,'[1]2. Child Protection'!$B$8:$BG$226,'[1]2. Child Protection'!W$1,FALSE))</f>
        <v>#REF!</v>
      </c>
      <c r="N191" s="74" t="e">
        <f>IF(VLOOKUP($A191,'[1]2. Child Protection'!$B$8:$BG$226,'[1]2. Child Protection'!X$1,FALSE)=E191,"",VLOOKUP($A191,'[1]2. Child Protection'!$B$8:$BG$226,'[1]2. Child Protection'!X$1,FALSE)-E191)</f>
        <v>#VALUE!</v>
      </c>
      <c r="O191" s="74" t="e">
        <f>IF(VLOOKUP($A191,'[1]2. Child Protection'!$B$8:$BG$226,'[1]2. Child Protection'!Y$1,FALSE)=#REF!,"",VLOOKUP($A191,'[1]2. Child Protection'!$B$8:$BG$226,'[1]2. Child Protection'!Y$1,FALSE))</f>
        <v>#REF!</v>
      </c>
      <c r="P191" s="74" t="e">
        <f>IF(VLOOKUP($A191,'[1]2. Child Protection'!$B$8:$BG$226,'[1]2. Child Protection'!Z$1,FALSE)=F191,"",VLOOKUP($A191,'[1]2. Child Protection'!$B$8:$BG$226,'[1]2. Child Protection'!Z$1,FALSE)-F191)</f>
        <v>#VALUE!</v>
      </c>
      <c r="Q191" s="74" t="str">
        <f>IF(VLOOKUP($A191,'[1]2. Child Protection'!$B$8:$BG$226,'[1]2. Child Protection'!AA$1,FALSE)=G191,"",VLOOKUP($A191,'[1]2. Child Protection'!$B$8:$BG$226,'[1]2. Child Protection'!AA$1,FALSE))</f>
        <v/>
      </c>
      <c r="R191" s="61" t="str">
        <f>IF(VLOOKUP($A191,'[1]2. Child Protection'!$B$8:$BG$226,'[1]2. Child Protection'!AB$1,FALSE)=H191,"",VLOOKUP($A191,'[1]2. Child Protection'!$B$8:$BG$226,'[1]2. Child Protection'!AB$1,FALSE))</f>
        <v>MICS 2019</v>
      </c>
      <c r="AA191" s="74"/>
      <c r="AB191" s="74"/>
      <c r="AC191" s="74"/>
      <c r="AD191" s="74"/>
    </row>
    <row r="192" spans="1:30" x14ac:dyDescent="0.3">
      <c r="A192" s="61" t="s">
        <v>275</v>
      </c>
      <c r="B192" s="61" t="s">
        <v>514</v>
      </c>
      <c r="C192" s="74">
        <v>12.37523620042171</v>
      </c>
      <c r="D192" s="61" t="s">
        <v>12</v>
      </c>
      <c r="E192" s="69">
        <v>2021</v>
      </c>
      <c r="F192" s="71" t="s">
        <v>604</v>
      </c>
      <c r="G192" s="72"/>
      <c r="H192" s="73" t="s">
        <v>668</v>
      </c>
      <c r="J192" s="61">
        <f>IF(VLOOKUP($A192,'[1]2. Child Protection'!$B$8:$BG$226,'[1]2. Child Protection'!T$1,FALSE)=C192,"",VLOOKUP($A192,'[1]2. Child Protection'!$B$8:$BG$226,'[1]2. Child Protection'!T$1,FALSE)-C192)</f>
        <v>72.324763799578292</v>
      </c>
      <c r="K192" s="61" t="str">
        <f>IF(VLOOKUP($A192,'[1]2. Child Protection'!$B$8:$BG$226,'[1]2. Child Protection'!U$1,FALSE)=D192,"",VLOOKUP($A192,'[1]2. Child Protection'!$B$8:$BG$226,'[1]2. Child Protection'!U$1,FALSE))</f>
        <v>x</v>
      </c>
      <c r="L192" s="74" t="e">
        <f>IF(VLOOKUP($A192,'[1]2. Child Protection'!$B$8:$BG$226,'[1]2. Child Protection'!V$1,FALSE)=#REF!,"",VLOOKUP($A192,'[1]2. Child Protection'!$B$8:$BG$226,'[1]2. Child Protection'!V$1,FALSE)-#REF!)</f>
        <v>#REF!</v>
      </c>
      <c r="M192" s="74" t="e">
        <f>IF(VLOOKUP($A192,'[1]2. Child Protection'!$B$8:$BG$226,'[1]2. Child Protection'!W$1,FALSE)=#REF!,"",VLOOKUP($A192,'[1]2. Child Protection'!$B$8:$BG$226,'[1]2. Child Protection'!W$1,FALSE))</f>
        <v>#REF!</v>
      </c>
      <c r="N192" s="74">
        <f>IF(VLOOKUP($A192,'[1]2. Child Protection'!$B$8:$BG$226,'[1]2. Child Protection'!X$1,FALSE)=E192,"",VLOOKUP($A192,'[1]2. Child Protection'!$B$8:$BG$226,'[1]2. Child Protection'!X$1,FALSE)-E192)</f>
        <v>-1924.5</v>
      </c>
      <c r="O192" s="74" t="e">
        <f>IF(VLOOKUP($A192,'[1]2. Child Protection'!$B$8:$BG$226,'[1]2. Child Protection'!Y$1,FALSE)=#REF!,"",VLOOKUP($A192,'[1]2. Child Protection'!$B$8:$BG$226,'[1]2. Child Protection'!Y$1,FALSE))</f>
        <v>#REF!</v>
      </c>
      <c r="P192" s="74" t="e">
        <f>IF(VLOOKUP($A192,'[1]2. Child Protection'!$B$8:$BG$226,'[1]2. Child Protection'!Z$1,FALSE)=F192,"",VLOOKUP($A192,'[1]2. Child Protection'!$B$8:$BG$226,'[1]2. Child Protection'!Z$1,FALSE)-F192)</f>
        <v>#VALUE!</v>
      </c>
      <c r="Q192" s="74" t="str">
        <f>IF(VLOOKUP($A192,'[1]2. Child Protection'!$B$8:$BG$226,'[1]2. Child Protection'!AA$1,FALSE)=G192,"",VLOOKUP($A192,'[1]2. Child Protection'!$B$8:$BG$226,'[1]2. Child Protection'!AA$1,FALSE))</f>
        <v>x</v>
      </c>
      <c r="R192" s="61" t="str">
        <f>IF(VLOOKUP($A192,'[1]2. Child Protection'!$B$8:$BG$226,'[1]2. Child Protection'!AB$1,FALSE)=H192,"",VLOOKUP($A192,'[1]2. Child Protection'!$B$8:$BG$226,'[1]2. Child Protection'!AB$1,FALSE))</f>
        <v>MICS 2011</v>
      </c>
      <c r="AA192" s="74"/>
      <c r="AB192" s="74"/>
      <c r="AC192" s="74"/>
      <c r="AD192" s="74"/>
    </row>
    <row r="193" spans="1:30" x14ac:dyDescent="0.3">
      <c r="A193" s="61" t="s">
        <v>276</v>
      </c>
      <c r="B193" s="61" t="s">
        <v>515</v>
      </c>
      <c r="C193" s="74">
        <v>52.842464394810968</v>
      </c>
      <c r="D193" s="61" t="s">
        <v>28</v>
      </c>
      <c r="E193" s="69">
        <v>2018</v>
      </c>
      <c r="F193" s="71" t="s">
        <v>669</v>
      </c>
      <c r="G193" s="72" t="s">
        <v>670</v>
      </c>
      <c r="H193" s="73" t="s">
        <v>586</v>
      </c>
      <c r="J193" s="61">
        <f>IF(VLOOKUP($A193,'[1]2. Child Protection'!$B$8:$BG$226,'[1]2. Child Protection'!T$1,FALSE)=C193,"",VLOOKUP($A193,'[1]2. Child Protection'!$B$8:$BG$226,'[1]2. Child Protection'!T$1,FALSE)-C193)</f>
        <v>47.057535605189038</v>
      </c>
      <c r="K193" s="61">
        <f>IF(VLOOKUP($A193,'[1]2. Child Protection'!$B$8:$BG$226,'[1]2. Child Protection'!U$1,FALSE)=D193,"",VLOOKUP($A193,'[1]2. Child Protection'!$B$8:$BG$226,'[1]2. Child Protection'!U$1,FALSE))</f>
        <v>0</v>
      </c>
      <c r="L193" s="74" t="e">
        <f>IF(VLOOKUP($A193,'[1]2. Child Protection'!$B$8:$BG$226,'[1]2. Child Protection'!V$1,FALSE)=#REF!,"",VLOOKUP($A193,'[1]2. Child Protection'!$B$8:$BG$226,'[1]2. Child Protection'!V$1,FALSE)-#REF!)</f>
        <v>#REF!</v>
      </c>
      <c r="M193" s="74" t="e">
        <f>IF(VLOOKUP($A193,'[1]2. Child Protection'!$B$8:$BG$226,'[1]2. Child Protection'!W$1,FALSE)=#REF!,"",VLOOKUP($A193,'[1]2. Child Protection'!$B$8:$BG$226,'[1]2. Child Protection'!W$1,FALSE))</f>
        <v>#REF!</v>
      </c>
      <c r="N193" s="74">
        <f>IF(VLOOKUP($A193,'[1]2. Child Protection'!$B$8:$BG$226,'[1]2. Child Protection'!X$1,FALSE)=E193,"",VLOOKUP($A193,'[1]2. Child Protection'!$B$8:$BG$226,'[1]2. Child Protection'!X$1,FALSE)-E193)</f>
        <v>-1918.1</v>
      </c>
      <c r="O193" s="74" t="e">
        <f>IF(VLOOKUP($A193,'[1]2. Child Protection'!$B$8:$BG$226,'[1]2. Child Protection'!Y$1,FALSE)=#REF!,"",VLOOKUP($A193,'[1]2. Child Protection'!$B$8:$BG$226,'[1]2. Child Protection'!Y$1,FALSE))</f>
        <v>#REF!</v>
      </c>
      <c r="P193" s="74" t="e">
        <f>IF(VLOOKUP($A193,'[1]2. Child Protection'!$B$8:$BG$226,'[1]2. Child Protection'!Z$1,FALSE)=F193,"",VLOOKUP($A193,'[1]2. Child Protection'!$B$8:$BG$226,'[1]2. Child Protection'!Z$1,FALSE)-F193)</f>
        <v>#VALUE!</v>
      </c>
      <c r="Q193" s="74">
        <f>IF(VLOOKUP($A193,'[1]2. Child Protection'!$B$8:$BG$226,'[1]2. Child Protection'!AA$1,FALSE)=G193,"",VLOOKUP($A193,'[1]2. Child Protection'!$B$8:$BG$226,'[1]2. Child Protection'!AA$1,FALSE))</f>
        <v>0</v>
      </c>
      <c r="R193" s="61" t="str">
        <f>IF(VLOOKUP($A193,'[1]2. Child Protection'!$B$8:$BG$226,'[1]2. Child Protection'!AB$1,FALSE)=H193,"",VLOOKUP($A193,'[1]2. Child Protection'!$B$8:$BG$226,'[1]2. Child Protection'!AB$1,FALSE))</f>
        <v>MICS 2018</v>
      </c>
      <c r="AA193" s="74"/>
      <c r="AB193" s="74"/>
      <c r="AC193" s="74"/>
      <c r="AD193" s="74"/>
    </row>
    <row r="194" spans="1:30" x14ac:dyDescent="0.3">
      <c r="A194" s="61" t="s">
        <v>694</v>
      </c>
      <c r="B194" s="61" t="s">
        <v>516</v>
      </c>
      <c r="C194" s="96">
        <v>20.506236759029957</v>
      </c>
      <c r="D194" s="61" t="s">
        <v>28</v>
      </c>
      <c r="E194" s="69">
        <v>2021</v>
      </c>
      <c r="F194" s="71" t="s">
        <v>546</v>
      </c>
      <c r="G194" s="72" t="s">
        <v>547</v>
      </c>
      <c r="H194" s="73" t="s">
        <v>671</v>
      </c>
      <c r="J194" s="61" t="e">
        <f>IF(VLOOKUP($A194,'[1]2. Child Protection'!$B$8:$BG$226,'[1]2. Child Protection'!T$1,FALSE)=C194,"",VLOOKUP($A194,'[1]2. Child Protection'!$B$8:$BG$226,'[1]2. Child Protection'!T$1,FALSE)-C194)</f>
        <v>#N/A</v>
      </c>
      <c r="K194" s="61" t="e">
        <f>IF(VLOOKUP($A194,'[1]2. Child Protection'!$B$8:$BG$226,'[1]2. Child Protection'!U$1,FALSE)=D194,"",VLOOKUP($A194,'[1]2. Child Protection'!$B$8:$BG$226,'[1]2. Child Protection'!U$1,FALSE))</f>
        <v>#N/A</v>
      </c>
      <c r="L194" s="74" t="e">
        <f>IF(VLOOKUP($A194,'[1]2. Child Protection'!$B$8:$BG$226,'[1]2. Child Protection'!V$1,FALSE)=#REF!,"",VLOOKUP($A194,'[1]2. Child Protection'!$B$8:$BG$226,'[1]2. Child Protection'!V$1,FALSE)-#REF!)</f>
        <v>#N/A</v>
      </c>
      <c r="M194" s="74" t="e">
        <f>IF(VLOOKUP($A194,'[1]2. Child Protection'!$B$8:$BG$226,'[1]2. Child Protection'!W$1,FALSE)=#REF!,"",VLOOKUP($A194,'[1]2. Child Protection'!$B$8:$BG$226,'[1]2. Child Protection'!W$1,FALSE))</f>
        <v>#N/A</v>
      </c>
      <c r="N194" s="74" t="e">
        <f>IF(VLOOKUP($A194,'[1]2. Child Protection'!$B$8:$BG$226,'[1]2. Child Protection'!X$1,FALSE)=E194,"",VLOOKUP($A194,'[1]2. Child Protection'!$B$8:$BG$226,'[1]2. Child Protection'!X$1,FALSE)-E194)</f>
        <v>#N/A</v>
      </c>
      <c r="O194" s="74" t="e">
        <f>IF(VLOOKUP($A194,'[1]2. Child Protection'!$B$8:$BG$226,'[1]2. Child Protection'!Y$1,FALSE)=#REF!,"",VLOOKUP($A194,'[1]2. Child Protection'!$B$8:$BG$226,'[1]2. Child Protection'!Y$1,FALSE))</f>
        <v>#N/A</v>
      </c>
      <c r="P194" s="74" t="e">
        <f>IF(VLOOKUP($A194,'[1]2. Child Protection'!$B$8:$BG$226,'[1]2. Child Protection'!Z$1,FALSE)=F194,"",VLOOKUP($A194,'[1]2. Child Protection'!$B$8:$BG$226,'[1]2. Child Protection'!Z$1,FALSE)-F194)</f>
        <v>#N/A</v>
      </c>
      <c r="Q194" s="74" t="e">
        <f>IF(VLOOKUP($A194,'[1]2. Child Protection'!$B$8:$BG$226,'[1]2. Child Protection'!AA$1,FALSE)=G194,"",VLOOKUP($A194,'[1]2. Child Protection'!$B$8:$BG$226,'[1]2. Child Protection'!AA$1,FALSE))</f>
        <v>#N/A</v>
      </c>
      <c r="R194" s="61" t="e">
        <f>IF(VLOOKUP($A194,'[1]2. Child Protection'!$B$8:$BG$226,'[1]2. Child Protection'!AB$1,FALSE)=H194,"",VLOOKUP($A194,'[1]2. Child Protection'!$B$8:$BG$226,'[1]2. Child Protection'!AB$1,FALSE))</f>
        <v>#N/A</v>
      </c>
      <c r="AA194" s="74"/>
      <c r="AB194" s="74"/>
      <c r="AC194" s="74"/>
      <c r="AD194" s="74"/>
    </row>
    <row r="195" spans="1:30" x14ac:dyDescent="0.3">
      <c r="A195" s="61" t="s">
        <v>279</v>
      </c>
      <c r="B195" s="61" t="s">
        <v>519</v>
      </c>
      <c r="C195" s="74" t="s">
        <v>12</v>
      </c>
      <c r="D195" s="61" t="s">
        <v>12</v>
      </c>
      <c r="E195" s="69" t="s">
        <v>12</v>
      </c>
      <c r="F195" s="71" t="s">
        <v>12</v>
      </c>
      <c r="G195" s="72" t="s">
        <v>12</v>
      </c>
      <c r="H195" s="73" t="s">
        <v>12</v>
      </c>
      <c r="J195" s="61" t="e">
        <f>IF(VLOOKUP($A195,'[1]2. Child Protection'!$B$8:$BG$226,'[1]2. Child Protection'!T$1,FALSE)=C195,"",VLOOKUP($A195,'[1]2. Child Protection'!$B$8:$BG$226,'[1]2. Child Protection'!T$1,FALSE)-C195)</f>
        <v>#VALUE!</v>
      </c>
      <c r="K195" s="61" t="str">
        <f>IF(VLOOKUP($A195,'[1]2. Child Protection'!$B$8:$BG$226,'[1]2. Child Protection'!U$1,FALSE)=D195,"",VLOOKUP($A195,'[1]2. Child Protection'!$B$8:$BG$226,'[1]2. Child Protection'!U$1,FALSE))</f>
        <v/>
      </c>
      <c r="L195" s="74" t="e">
        <f>IF(VLOOKUP($A195,'[1]2. Child Protection'!$B$8:$BG$226,'[1]2. Child Protection'!V$1,FALSE)=#REF!,"",VLOOKUP($A195,'[1]2. Child Protection'!$B$8:$BG$226,'[1]2. Child Protection'!V$1,FALSE)-#REF!)</f>
        <v>#REF!</v>
      </c>
      <c r="M195" s="74" t="e">
        <f>IF(VLOOKUP($A195,'[1]2. Child Protection'!$B$8:$BG$226,'[1]2. Child Protection'!W$1,FALSE)=#REF!,"",VLOOKUP($A195,'[1]2. Child Protection'!$B$8:$BG$226,'[1]2. Child Protection'!W$1,FALSE))</f>
        <v>#REF!</v>
      </c>
      <c r="N195" s="74" t="e">
        <f>IF(VLOOKUP($A195,'[1]2. Child Protection'!$B$8:$BG$226,'[1]2. Child Protection'!X$1,FALSE)=E195,"",VLOOKUP($A195,'[1]2. Child Protection'!$B$8:$BG$226,'[1]2. Child Protection'!X$1,FALSE)-E195)</f>
        <v>#VALUE!</v>
      </c>
      <c r="O195" s="74" t="e">
        <f>IF(VLOOKUP($A195,'[1]2. Child Protection'!$B$8:$BG$226,'[1]2. Child Protection'!Y$1,FALSE)=#REF!,"",VLOOKUP($A195,'[1]2. Child Protection'!$B$8:$BG$226,'[1]2. Child Protection'!Y$1,FALSE))</f>
        <v>#REF!</v>
      </c>
      <c r="P195" s="74" t="e">
        <f>IF(VLOOKUP($A195,'[1]2. Child Protection'!$B$8:$BG$226,'[1]2. Child Protection'!Z$1,FALSE)=F195,"",VLOOKUP($A195,'[1]2. Child Protection'!$B$8:$BG$226,'[1]2. Child Protection'!Z$1,FALSE)-F195)</f>
        <v>#VALUE!</v>
      </c>
      <c r="Q195" s="74" t="str">
        <f>IF(VLOOKUP($A195,'[1]2. Child Protection'!$B$8:$BG$226,'[1]2. Child Protection'!AA$1,FALSE)=G195,"",VLOOKUP($A195,'[1]2. Child Protection'!$B$8:$BG$226,'[1]2. Child Protection'!AA$1,FALSE))</f>
        <v/>
      </c>
      <c r="R195" s="61" t="str">
        <f>IF(VLOOKUP($A195,'[1]2. Child Protection'!$B$8:$BG$226,'[1]2. Child Protection'!AB$1,FALSE)=H195,"",VLOOKUP($A195,'[1]2. Child Protection'!$B$8:$BG$226,'[1]2. Child Protection'!AB$1,FALSE))</f>
        <v>MICS 2019-20</v>
      </c>
      <c r="AA195" s="74"/>
      <c r="AB195" s="74"/>
      <c r="AC195" s="74"/>
      <c r="AD195" s="74"/>
    </row>
    <row r="196" spans="1:30" x14ac:dyDescent="0.3">
      <c r="A196" s="61" t="s">
        <v>287</v>
      </c>
      <c r="B196" s="61" t="s">
        <v>509</v>
      </c>
      <c r="C196" s="74" t="s">
        <v>12</v>
      </c>
      <c r="D196" s="61" t="s">
        <v>12</v>
      </c>
      <c r="E196" s="69" t="s">
        <v>12</v>
      </c>
      <c r="F196" s="71" t="s">
        <v>12</v>
      </c>
      <c r="G196" s="72" t="s">
        <v>12</v>
      </c>
      <c r="H196" s="73" t="s">
        <v>12</v>
      </c>
      <c r="J196" s="61" t="e">
        <f>IF(VLOOKUP($A196,'[1]2. Child Protection'!$B$8:$BG$226,'[1]2. Child Protection'!T$1,FALSE)=C196,"",VLOOKUP($A196,'[1]2. Child Protection'!$B$8:$BG$226,'[1]2. Child Protection'!T$1,FALSE)-C196)</f>
        <v>#VALUE!</v>
      </c>
      <c r="K196" s="61" t="str">
        <f>IF(VLOOKUP($A196,'[1]2. Child Protection'!$B$8:$BG$226,'[1]2. Child Protection'!U$1,FALSE)=D196,"",VLOOKUP($A196,'[1]2. Child Protection'!$B$8:$BG$226,'[1]2. Child Protection'!U$1,FALSE))</f>
        <v/>
      </c>
      <c r="L196" s="74" t="e">
        <f>IF(VLOOKUP($A196,'[1]2. Child Protection'!$B$8:$BG$226,'[1]2. Child Protection'!V$1,FALSE)=#REF!,"",VLOOKUP($A196,'[1]2. Child Protection'!$B$8:$BG$226,'[1]2. Child Protection'!V$1,FALSE)-#REF!)</f>
        <v>#REF!</v>
      </c>
      <c r="M196" s="74" t="e">
        <f>IF(VLOOKUP($A196,'[1]2. Child Protection'!$B$8:$BG$226,'[1]2. Child Protection'!W$1,FALSE)=#REF!,"",VLOOKUP($A196,'[1]2. Child Protection'!$B$8:$BG$226,'[1]2. Child Protection'!W$1,FALSE))</f>
        <v>#REF!</v>
      </c>
      <c r="N196" s="74" t="e">
        <f>IF(VLOOKUP($A196,'[1]2. Child Protection'!$B$8:$BG$226,'[1]2. Child Protection'!X$1,FALSE)=E196,"",VLOOKUP($A196,'[1]2. Child Protection'!$B$8:$BG$226,'[1]2. Child Protection'!X$1,FALSE)-E196)</f>
        <v>#VALUE!</v>
      </c>
      <c r="O196" s="74" t="e">
        <f>IF(VLOOKUP($A196,'[1]2. Child Protection'!$B$8:$BG$226,'[1]2. Child Protection'!Y$1,FALSE)=#REF!,"",VLOOKUP($A196,'[1]2. Child Protection'!$B$8:$BG$226,'[1]2. Child Protection'!Y$1,FALSE))</f>
        <v>#REF!</v>
      </c>
      <c r="P196" s="74" t="e">
        <f>IF(VLOOKUP($A196,'[1]2. Child Protection'!$B$8:$BG$226,'[1]2. Child Protection'!Z$1,FALSE)=F196,"",VLOOKUP($A196,'[1]2. Child Protection'!$B$8:$BG$226,'[1]2. Child Protection'!Z$1,FALSE)-F196)</f>
        <v>#VALUE!</v>
      </c>
      <c r="Q196" s="74" t="str">
        <f>IF(VLOOKUP($A196,'[1]2. Child Protection'!$B$8:$BG$226,'[1]2. Child Protection'!AA$1,FALSE)=G196,"",VLOOKUP($A196,'[1]2. Child Protection'!$B$8:$BG$226,'[1]2. Child Protection'!AA$1,FALSE))</f>
        <v/>
      </c>
      <c r="R196" s="61" t="str">
        <f>IF(VLOOKUP($A196,'[1]2. Child Protection'!$B$8:$BG$226,'[1]2. Child Protection'!AB$1,FALSE)=H196,"",VLOOKUP($A196,'[1]2. Child Protection'!$B$8:$BG$226,'[1]2. Child Protection'!AB$1,FALSE))</f>
        <v>DHS 2015-16</v>
      </c>
      <c r="AA196" s="74"/>
      <c r="AB196" s="74"/>
      <c r="AC196" s="74"/>
      <c r="AD196" s="74"/>
    </row>
    <row r="197" spans="1:30" x14ac:dyDescent="0.3">
      <c r="A197" s="61" t="s">
        <v>281</v>
      </c>
      <c r="B197" s="61" t="s">
        <v>520</v>
      </c>
      <c r="C197" s="74">
        <v>20.524101840155986</v>
      </c>
      <c r="D197" s="61" t="s">
        <v>12</v>
      </c>
      <c r="E197" s="69">
        <v>2018</v>
      </c>
      <c r="F197" s="71" t="s">
        <v>553</v>
      </c>
      <c r="G197" s="72"/>
      <c r="H197" s="73" t="s">
        <v>674</v>
      </c>
      <c r="J197" s="61">
        <f>IF(VLOOKUP($A197,'[1]2. Child Protection'!$B$8:$BG$226,'[1]2. Child Protection'!T$1,FALSE)=C197,"",VLOOKUP($A197,'[1]2. Child Protection'!$B$8:$BG$226,'[1]2. Child Protection'!T$1,FALSE)-C197)</f>
        <v>4.9758981598440144</v>
      </c>
      <c r="K197" s="61" t="str">
        <f>IF(VLOOKUP($A197,'[1]2. Child Protection'!$B$8:$BG$226,'[1]2. Child Protection'!U$1,FALSE)=D197,"",VLOOKUP($A197,'[1]2. Child Protection'!$B$8:$BG$226,'[1]2. Child Protection'!U$1,FALSE))</f>
        <v/>
      </c>
      <c r="L197" s="74" t="e">
        <f>IF(VLOOKUP($A197,'[1]2. Child Protection'!$B$8:$BG$226,'[1]2. Child Protection'!V$1,FALSE)=#REF!,"",VLOOKUP($A197,'[1]2. Child Protection'!$B$8:$BG$226,'[1]2. Child Protection'!V$1,FALSE)-#REF!)</f>
        <v>#REF!</v>
      </c>
      <c r="M197" s="74" t="e">
        <f>IF(VLOOKUP($A197,'[1]2. Child Protection'!$B$8:$BG$226,'[1]2. Child Protection'!W$1,FALSE)=#REF!,"",VLOOKUP($A197,'[1]2. Child Protection'!$B$8:$BG$226,'[1]2. Child Protection'!W$1,FALSE))</f>
        <v>#REF!</v>
      </c>
      <c r="N197" s="74">
        <f>IF(VLOOKUP($A197,'[1]2. Child Protection'!$B$8:$BG$226,'[1]2. Child Protection'!X$1,FALSE)=E197,"",VLOOKUP($A197,'[1]2. Child Protection'!$B$8:$BG$226,'[1]2. Child Protection'!X$1,FALSE)-E197)</f>
        <v>-1985.8</v>
      </c>
      <c r="O197" s="74" t="e">
        <f>IF(VLOOKUP($A197,'[1]2. Child Protection'!$B$8:$BG$226,'[1]2. Child Protection'!Y$1,FALSE)=#REF!,"",VLOOKUP($A197,'[1]2. Child Protection'!$B$8:$BG$226,'[1]2. Child Protection'!Y$1,FALSE))</f>
        <v>#REF!</v>
      </c>
      <c r="P197" s="74" t="e">
        <f>IF(VLOOKUP($A197,'[1]2. Child Protection'!$B$8:$BG$226,'[1]2. Child Protection'!Z$1,FALSE)=F197,"",VLOOKUP($A197,'[1]2. Child Protection'!$B$8:$BG$226,'[1]2. Child Protection'!Z$1,FALSE)-F197)</f>
        <v>#VALUE!</v>
      </c>
      <c r="Q197" s="74" t="str">
        <f>IF(VLOOKUP($A197,'[1]2. Child Protection'!$B$8:$BG$226,'[1]2. Child Protection'!AA$1,FALSE)=G197,"",VLOOKUP($A197,'[1]2. Child Protection'!$B$8:$BG$226,'[1]2. Child Protection'!AA$1,FALSE))</f>
        <v/>
      </c>
      <c r="R197" s="61" t="str">
        <f>IF(VLOOKUP($A197,'[1]2. Child Protection'!$B$8:$BG$226,'[1]2. Child Protection'!AB$1,FALSE)=H197,"",VLOOKUP($A197,'[1]2. Child Protection'!$B$8:$BG$226,'[1]2. Child Protection'!AB$1,FALSE))</f>
        <v>DHS 2016</v>
      </c>
      <c r="AA197" s="74"/>
      <c r="AB197" s="74"/>
      <c r="AC197" s="74"/>
      <c r="AD197" s="74"/>
    </row>
    <row r="198" spans="1:30" x14ac:dyDescent="0.3">
      <c r="A198" s="61" t="s">
        <v>282</v>
      </c>
      <c r="B198" s="61" t="s">
        <v>521</v>
      </c>
      <c r="C198" s="74">
        <v>15.675631836905643</v>
      </c>
      <c r="D198" s="61" t="s">
        <v>12</v>
      </c>
      <c r="E198" s="69">
        <v>2020</v>
      </c>
      <c r="F198" s="71" t="s">
        <v>549</v>
      </c>
      <c r="G198" s="72"/>
      <c r="H198" s="73" t="s">
        <v>675</v>
      </c>
      <c r="J198" s="61">
        <f>IF(VLOOKUP($A198,'[1]2. Child Protection'!$B$8:$BG$226,'[1]2. Child Protection'!T$1,FALSE)=C198,"",VLOOKUP($A198,'[1]2. Child Protection'!$B$8:$BG$226,'[1]2. Child Protection'!T$1,FALSE)-C198)</f>
        <v>83.12436816309436</v>
      </c>
      <c r="K198" s="61" t="str">
        <f>IF(VLOOKUP($A198,'[1]2. Child Protection'!$B$8:$BG$226,'[1]2. Child Protection'!U$1,FALSE)=D198,"",VLOOKUP($A198,'[1]2. Child Protection'!$B$8:$BG$226,'[1]2. Child Protection'!U$1,FALSE))</f>
        <v/>
      </c>
      <c r="L198" s="74" t="e">
        <f>IF(VLOOKUP($A198,'[1]2. Child Protection'!$B$8:$BG$226,'[1]2. Child Protection'!V$1,FALSE)=#REF!,"",VLOOKUP($A198,'[1]2. Child Protection'!$B$8:$BG$226,'[1]2. Child Protection'!V$1,FALSE)-#REF!)</f>
        <v>#REF!</v>
      </c>
      <c r="M198" s="74" t="e">
        <f>IF(VLOOKUP($A198,'[1]2. Child Protection'!$B$8:$BG$226,'[1]2. Child Protection'!W$1,FALSE)=#REF!,"",VLOOKUP($A198,'[1]2. Child Protection'!$B$8:$BG$226,'[1]2. Child Protection'!W$1,FALSE))</f>
        <v>#REF!</v>
      </c>
      <c r="N198" s="74">
        <f>IF(VLOOKUP($A198,'[1]2. Child Protection'!$B$8:$BG$226,'[1]2. Child Protection'!X$1,FALSE)=E198,"",VLOOKUP($A198,'[1]2. Child Protection'!$B$8:$BG$226,'[1]2. Child Protection'!X$1,FALSE)-E198)</f>
        <v>-1920.1</v>
      </c>
      <c r="O198" s="74" t="e">
        <f>IF(VLOOKUP($A198,'[1]2. Child Protection'!$B$8:$BG$226,'[1]2. Child Protection'!Y$1,FALSE)=#REF!,"",VLOOKUP($A198,'[1]2. Child Protection'!$B$8:$BG$226,'[1]2. Child Protection'!Y$1,FALSE))</f>
        <v>#REF!</v>
      </c>
      <c r="P198" s="74" t="e">
        <f>IF(VLOOKUP($A198,'[1]2. Child Protection'!$B$8:$BG$226,'[1]2. Child Protection'!Z$1,FALSE)=F198,"",VLOOKUP($A198,'[1]2. Child Protection'!$B$8:$BG$226,'[1]2. Child Protection'!Z$1,FALSE)-F198)</f>
        <v>#VALUE!</v>
      </c>
      <c r="Q198" s="74" t="str">
        <f>IF(VLOOKUP($A198,'[1]2. Child Protection'!$B$8:$BG$226,'[1]2. Child Protection'!AA$1,FALSE)=G198,"",VLOOKUP($A198,'[1]2. Child Protection'!$B$8:$BG$226,'[1]2. Child Protection'!AA$1,FALSE))</f>
        <v/>
      </c>
      <c r="R198" s="61" t="str">
        <f>IF(VLOOKUP($A198,'[1]2. Child Protection'!$B$8:$BG$226,'[1]2. Child Protection'!AB$1,FALSE)=H198,"",VLOOKUP($A198,'[1]2. Child Protection'!$B$8:$BG$226,'[1]2. Child Protection'!AB$1,FALSE))</f>
        <v>MICS 2012</v>
      </c>
      <c r="AA198" s="74"/>
      <c r="AB198" s="74"/>
      <c r="AC198" s="74"/>
      <c r="AD198" s="74"/>
    </row>
    <row r="199" spans="1:30" x14ac:dyDescent="0.3">
      <c r="A199" s="61" t="s">
        <v>288</v>
      </c>
      <c r="B199" s="61" t="s">
        <v>525</v>
      </c>
      <c r="C199" s="74">
        <v>94.984565008186152</v>
      </c>
      <c r="D199" s="61" t="s">
        <v>12</v>
      </c>
      <c r="E199" s="69">
        <v>2020</v>
      </c>
      <c r="F199" s="71" t="s">
        <v>551</v>
      </c>
      <c r="G199" s="72"/>
      <c r="H199" s="73" t="s">
        <v>677</v>
      </c>
      <c r="J199" s="61">
        <f>IF(VLOOKUP($A199,'[1]2. Child Protection'!$B$8:$BG$226,'[1]2. Child Protection'!T$1,FALSE)=C199,"",VLOOKUP($A199,'[1]2. Child Protection'!$B$8:$BG$226,'[1]2. Child Protection'!T$1,FALSE)-C199)</f>
        <v>4.2154349918138507</v>
      </c>
      <c r="K199" s="61" t="str">
        <f>IF(VLOOKUP($A199,'[1]2. Child Protection'!$B$8:$BG$226,'[1]2. Child Protection'!U$1,FALSE)=D199,"",VLOOKUP($A199,'[1]2. Child Protection'!$B$8:$BG$226,'[1]2. Child Protection'!U$1,FALSE))</f>
        <v/>
      </c>
      <c r="L199" s="74" t="e">
        <f>IF(VLOOKUP($A199,'[1]2. Child Protection'!$B$8:$BG$226,'[1]2. Child Protection'!V$1,FALSE)=#REF!,"",VLOOKUP($A199,'[1]2. Child Protection'!$B$8:$BG$226,'[1]2. Child Protection'!V$1,FALSE)-#REF!)</f>
        <v>#REF!</v>
      </c>
      <c r="M199" s="74" t="e">
        <f>IF(VLOOKUP($A199,'[1]2. Child Protection'!$B$8:$BG$226,'[1]2. Child Protection'!W$1,FALSE)=#REF!,"",VLOOKUP($A199,'[1]2. Child Protection'!$B$8:$BG$226,'[1]2. Child Protection'!W$1,FALSE))</f>
        <v>#REF!</v>
      </c>
      <c r="N199" s="74">
        <f>IF(VLOOKUP($A199,'[1]2. Child Protection'!$B$8:$BG$226,'[1]2. Child Protection'!X$1,FALSE)=E199,"",VLOOKUP($A199,'[1]2. Child Protection'!$B$8:$BG$226,'[1]2. Child Protection'!X$1,FALSE)-E199)</f>
        <v>-1920.1</v>
      </c>
      <c r="O199" s="74" t="e">
        <f>IF(VLOOKUP($A199,'[1]2. Child Protection'!$B$8:$BG$226,'[1]2. Child Protection'!Y$1,FALSE)=#REF!,"",VLOOKUP($A199,'[1]2. Child Protection'!$B$8:$BG$226,'[1]2. Child Protection'!Y$1,FALSE))</f>
        <v>#REF!</v>
      </c>
      <c r="P199" s="74" t="e">
        <f>IF(VLOOKUP($A199,'[1]2. Child Protection'!$B$8:$BG$226,'[1]2. Child Protection'!Z$1,FALSE)=F199,"",VLOOKUP($A199,'[1]2. Child Protection'!$B$8:$BG$226,'[1]2. Child Protection'!Z$1,FALSE)-F199)</f>
        <v>#VALUE!</v>
      </c>
      <c r="Q199" s="74" t="str">
        <f>IF(VLOOKUP($A199,'[1]2. Child Protection'!$B$8:$BG$226,'[1]2. Child Protection'!AA$1,FALSE)=G199,"",VLOOKUP($A199,'[1]2. Child Protection'!$B$8:$BG$226,'[1]2. Child Protection'!AA$1,FALSE))</f>
        <v/>
      </c>
      <c r="R199" s="61" t="str">
        <f>IF(VLOOKUP($A199,'[1]2. Child Protection'!$B$8:$BG$226,'[1]2. Child Protection'!AB$1,FALSE)=H199,"",VLOOKUP($A199,'[1]2. Child Protection'!$B$8:$BG$226,'[1]2. Child Protection'!AB$1,FALSE))</f>
        <v>MICS 2013</v>
      </c>
      <c r="AA199" s="74"/>
      <c r="AB199" s="74"/>
      <c r="AC199" s="74"/>
      <c r="AD199" s="74"/>
    </row>
    <row r="200" spans="1:30" x14ac:dyDescent="0.3">
      <c r="A200" s="61" t="s">
        <v>308</v>
      </c>
      <c r="B200" s="61" t="s">
        <v>524</v>
      </c>
      <c r="C200" s="96">
        <v>144.44346745428922</v>
      </c>
      <c r="D200" s="61" t="s">
        <v>12</v>
      </c>
      <c r="E200" s="69">
        <v>2019</v>
      </c>
      <c r="F200" s="69" t="s">
        <v>551</v>
      </c>
      <c r="G200" s="70"/>
      <c r="H200" s="73" t="s">
        <v>676</v>
      </c>
      <c r="J200" s="61" t="e">
        <f>IF(VLOOKUP($A200,'[1]2. Child Protection'!$B$8:$BG$226,'[1]2. Child Protection'!T$1,FALSE)=C200,"",VLOOKUP($A200,'[1]2. Child Protection'!$B$8:$BG$226,'[1]2. Child Protection'!T$1,FALSE)-C200)</f>
        <v>#VALUE!</v>
      </c>
      <c r="K200" s="61" t="str">
        <f>IF(VLOOKUP($A200,'[1]2. Child Protection'!$B$8:$BG$226,'[1]2. Child Protection'!U$1,FALSE)=D200,"",VLOOKUP($A200,'[1]2. Child Protection'!$B$8:$BG$226,'[1]2. Child Protection'!U$1,FALSE))</f>
        <v/>
      </c>
      <c r="L200" s="74" t="e">
        <f>IF(VLOOKUP($A200,'[1]2. Child Protection'!$B$8:$BG$226,'[1]2. Child Protection'!V$1,FALSE)=#REF!,"",VLOOKUP($A200,'[1]2. Child Protection'!$B$8:$BG$226,'[1]2. Child Protection'!V$1,FALSE)-#REF!)</f>
        <v>#REF!</v>
      </c>
      <c r="M200" s="74" t="e">
        <f>IF(VLOOKUP($A200,'[1]2. Child Protection'!$B$8:$BG$226,'[1]2. Child Protection'!W$1,FALSE)=#REF!,"",VLOOKUP($A200,'[1]2. Child Protection'!$B$8:$BG$226,'[1]2. Child Protection'!W$1,FALSE))</f>
        <v>#REF!</v>
      </c>
      <c r="N200" s="74">
        <f>IF(VLOOKUP($A200,'[1]2. Child Protection'!$B$8:$BG$226,'[1]2. Child Protection'!X$1,FALSE)=E200,"",VLOOKUP($A200,'[1]2. Child Protection'!$B$8:$BG$226,'[1]2. Child Protection'!X$1,FALSE)-E200)</f>
        <v>-1919</v>
      </c>
      <c r="O200" s="74" t="e">
        <f>IF(VLOOKUP($A200,'[1]2. Child Protection'!$B$8:$BG$226,'[1]2. Child Protection'!Y$1,FALSE)=#REF!,"",VLOOKUP($A200,'[1]2. Child Protection'!$B$8:$BG$226,'[1]2. Child Protection'!Y$1,FALSE))</f>
        <v>#REF!</v>
      </c>
      <c r="P200" s="74" t="e">
        <f>IF(VLOOKUP($A200,'[1]2. Child Protection'!$B$8:$BG$226,'[1]2. Child Protection'!Z$1,FALSE)=F200,"",VLOOKUP($A200,'[1]2. Child Protection'!$B$8:$BG$226,'[1]2. Child Protection'!Z$1,FALSE)-F200)</f>
        <v>#VALUE!</v>
      </c>
      <c r="Q200" s="74" t="str">
        <f>IF(VLOOKUP($A200,'[1]2. Child Protection'!$B$8:$BG$226,'[1]2. Child Protection'!AA$1,FALSE)=G200,"",VLOOKUP($A200,'[1]2. Child Protection'!$B$8:$BG$226,'[1]2. Child Protection'!AA$1,FALSE))</f>
        <v>v</v>
      </c>
      <c r="R200" s="61" t="str">
        <f>IF(VLOOKUP($A200,'[1]2. Child Protection'!$B$8:$BG$226,'[1]2. Child Protection'!AB$1,FALSE)=H200,"",VLOOKUP($A200,'[1]2. Child Protection'!$B$8:$BG$226,'[1]2. Child Protection'!AB$1,FALSE))</f>
        <v>UNSD Population and Vital Statistics Report, January 2021, latest update on 4 Jan 2022</v>
      </c>
      <c r="AA200" s="74"/>
      <c r="AB200" s="74"/>
      <c r="AC200" s="74"/>
      <c r="AD200" s="74"/>
    </row>
    <row r="201" spans="1:30" x14ac:dyDescent="0.3">
      <c r="A201" s="61" t="s">
        <v>289</v>
      </c>
      <c r="B201" s="61" t="s">
        <v>526</v>
      </c>
      <c r="C201" s="74" t="s">
        <v>12</v>
      </c>
      <c r="D201" s="61" t="s">
        <v>12</v>
      </c>
      <c r="E201" s="69" t="s">
        <v>12</v>
      </c>
      <c r="F201" s="71" t="s">
        <v>12</v>
      </c>
      <c r="G201" s="72" t="s">
        <v>12</v>
      </c>
      <c r="H201" s="73" t="s">
        <v>12</v>
      </c>
      <c r="J201" s="61" t="e">
        <f>IF(VLOOKUP($A201,'[1]2. Child Protection'!$B$8:$BG$226,'[1]2. Child Protection'!T$1,FALSE)=C201,"",VLOOKUP($A201,'[1]2. Child Protection'!$B$8:$BG$226,'[1]2. Child Protection'!T$1,FALSE)-C201)</f>
        <v>#VALUE!</v>
      </c>
      <c r="K201" s="61" t="str">
        <f>IF(VLOOKUP($A201,'[1]2. Child Protection'!$B$8:$BG$226,'[1]2. Child Protection'!U$1,FALSE)=D201,"",VLOOKUP($A201,'[1]2. Child Protection'!$B$8:$BG$226,'[1]2. Child Protection'!U$1,FALSE))</f>
        <v>x</v>
      </c>
      <c r="L201" s="74" t="e">
        <f>IF(VLOOKUP($A201,'[1]2. Child Protection'!$B$8:$BG$226,'[1]2. Child Protection'!V$1,FALSE)=#REF!,"",VLOOKUP($A201,'[1]2. Child Protection'!$B$8:$BG$226,'[1]2. Child Protection'!V$1,FALSE)-#REF!)</f>
        <v>#REF!</v>
      </c>
      <c r="M201" s="74" t="e">
        <f>IF(VLOOKUP($A201,'[1]2. Child Protection'!$B$8:$BG$226,'[1]2. Child Protection'!W$1,FALSE)=#REF!,"",VLOOKUP($A201,'[1]2. Child Protection'!$B$8:$BG$226,'[1]2. Child Protection'!W$1,FALSE))</f>
        <v>#REF!</v>
      </c>
      <c r="N201" s="74" t="e">
        <f>IF(VLOOKUP($A201,'[1]2. Child Protection'!$B$8:$BG$226,'[1]2. Child Protection'!X$1,FALSE)=E201,"",VLOOKUP($A201,'[1]2. Child Protection'!$B$8:$BG$226,'[1]2. Child Protection'!X$1,FALSE)-E201)</f>
        <v>#VALUE!</v>
      </c>
      <c r="O201" s="74" t="e">
        <f>IF(VLOOKUP($A201,'[1]2. Child Protection'!$B$8:$BG$226,'[1]2. Child Protection'!Y$1,FALSE)=#REF!,"",VLOOKUP($A201,'[1]2. Child Protection'!$B$8:$BG$226,'[1]2. Child Protection'!Y$1,FALSE))</f>
        <v>#REF!</v>
      </c>
      <c r="P201" s="74" t="e">
        <f>IF(VLOOKUP($A201,'[1]2. Child Protection'!$B$8:$BG$226,'[1]2. Child Protection'!Z$1,FALSE)=F201,"",VLOOKUP($A201,'[1]2. Child Protection'!$B$8:$BG$226,'[1]2. Child Protection'!Z$1,FALSE)-F201)</f>
        <v>#VALUE!</v>
      </c>
      <c r="Q201" s="74" t="str">
        <f>IF(VLOOKUP($A201,'[1]2. Child Protection'!$B$8:$BG$226,'[1]2. Child Protection'!AA$1,FALSE)=G201,"",VLOOKUP($A201,'[1]2. Child Protection'!$B$8:$BG$226,'[1]2. Child Protection'!AA$1,FALSE))</f>
        <v>x</v>
      </c>
      <c r="R201" s="61" t="str">
        <f>IF(VLOOKUP($A201,'[1]2. Child Protection'!$B$8:$BG$226,'[1]2. Child Protection'!AB$1,FALSE)=H201,"",VLOOKUP($A201,'[1]2. Child Protection'!$B$8:$BG$226,'[1]2. Child Protection'!AB$1,FALSE))</f>
        <v>MICS 2006</v>
      </c>
      <c r="AA201" s="74"/>
      <c r="AB201" s="74"/>
      <c r="AC201" s="74"/>
      <c r="AD201" s="74"/>
    </row>
    <row r="202" spans="1:30" x14ac:dyDescent="0.3">
      <c r="A202" s="61" t="s">
        <v>147</v>
      </c>
      <c r="B202" s="61" t="s">
        <v>534</v>
      </c>
      <c r="C202" s="96" t="s">
        <v>12</v>
      </c>
      <c r="D202" s="61" t="s">
        <v>12</v>
      </c>
      <c r="E202" s="71" t="s">
        <v>12</v>
      </c>
      <c r="F202" s="71" t="s">
        <v>12</v>
      </c>
      <c r="G202" s="72" t="s">
        <v>12</v>
      </c>
      <c r="H202" s="73" t="s">
        <v>12</v>
      </c>
      <c r="J202" s="61" t="e">
        <f>IF(VLOOKUP($A202,'[1]2. Child Protection'!$B$8:$BG$226,'[1]2. Child Protection'!T$1,FALSE)=C202,"",VLOOKUP($A202,'[1]2. Child Protection'!$B$8:$BG$226,'[1]2. Child Protection'!T$1,FALSE)-C202)</f>
        <v>#VALUE!</v>
      </c>
      <c r="K202" s="61" t="str">
        <f>IF(VLOOKUP($A202,'[1]2. Child Protection'!$B$8:$BG$226,'[1]2. Child Protection'!U$1,FALSE)=D202,"",VLOOKUP($A202,'[1]2. Child Protection'!$B$8:$BG$226,'[1]2. Child Protection'!U$1,FALSE))</f>
        <v/>
      </c>
      <c r="L202" s="74" t="e">
        <f>IF(VLOOKUP($A202,'[1]2. Child Protection'!$B$8:$BG$226,'[1]2. Child Protection'!V$1,FALSE)=#REF!,"",VLOOKUP($A202,'[1]2. Child Protection'!$B$8:$BG$226,'[1]2. Child Protection'!V$1,FALSE)-#REF!)</f>
        <v>#REF!</v>
      </c>
      <c r="M202" s="74" t="e">
        <f>IF(VLOOKUP($A202,'[1]2. Child Protection'!$B$8:$BG$226,'[1]2. Child Protection'!W$1,FALSE)=#REF!,"",VLOOKUP($A202,'[1]2. Child Protection'!$B$8:$BG$226,'[1]2. Child Protection'!W$1,FALSE))</f>
        <v>#REF!</v>
      </c>
      <c r="N202" s="74" t="e">
        <f>IF(VLOOKUP($A202,'[1]2. Child Protection'!$B$8:$BG$226,'[1]2. Child Protection'!X$1,FALSE)=E202,"",VLOOKUP($A202,'[1]2. Child Protection'!$B$8:$BG$226,'[1]2. Child Protection'!X$1,FALSE)-E202)</f>
        <v>#VALUE!</v>
      </c>
      <c r="O202" s="74" t="e">
        <f>IF(VLOOKUP($A202,'[1]2. Child Protection'!$B$8:$BG$226,'[1]2. Child Protection'!Y$1,FALSE)=#REF!,"",VLOOKUP($A202,'[1]2. Child Protection'!$B$8:$BG$226,'[1]2. Child Protection'!Y$1,FALSE))</f>
        <v>#REF!</v>
      </c>
      <c r="P202" s="74" t="e">
        <f>IF(VLOOKUP($A202,'[1]2. Child Protection'!$B$8:$BG$226,'[1]2. Child Protection'!Z$1,FALSE)=F202,"",VLOOKUP($A202,'[1]2. Child Protection'!$B$8:$BG$226,'[1]2. Child Protection'!Z$1,FALSE)-F202)</f>
        <v>#VALUE!</v>
      </c>
      <c r="Q202" s="74" t="str">
        <f>IF(VLOOKUP($A202,'[1]2. Child Protection'!$B$8:$BG$226,'[1]2. Child Protection'!AA$1,FALSE)=G202,"",VLOOKUP($A202,'[1]2. Child Protection'!$B$8:$BG$226,'[1]2. Child Protection'!AA$1,FALSE))</f>
        <v/>
      </c>
      <c r="R202" s="61" t="str">
        <f>IF(VLOOKUP($A202,'[1]2. Child Protection'!$B$8:$BG$226,'[1]2. Child Protection'!AB$1,FALSE)=H202,"",VLOOKUP($A202,'[1]2. Child Protection'!$B$8:$BG$226,'[1]2. Child Protection'!AB$1,FALSE))</f>
        <v/>
      </c>
      <c r="AA202" s="74"/>
      <c r="AB202" s="74"/>
      <c r="AC202" s="74"/>
      <c r="AD202" s="74"/>
    </row>
    <row r="203" spans="1:30" x14ac:dyDescent="0.3">
      <c r="A203" s="61" t="s">
        <v>266</v>
      </c>
      <c r="B203" s="61" t="s">
        <v>484</v>
      </c>
      <c r="C203" s="96">
        <v>19.575217774297741</v>
      </c>
      <c r="D203" s="61" t="s">
        <v>12</v>
      </c>
      <c r="E203" s="69">
        <v>2021</v>
      </c>
      <c r="F203" s="71" t="s">
        <v>553</v>
      </c>
      <c r="G203" s="72"/>
      <c r="H203" s="73" t="s">
        <v>655</v>
      </c>
      <c r="J203" s="61" t="e">
        <f>IF(VLOOKUP($A203,'[1]2. Child Protection'!$B$8:$BG$226,'[1]2. Child Protection'!T$1,FALSE)=C203,"",VLOOKUP($A203,'[1]2. Child Protection'!$B$8:$BG$226,'[1]2. Child Protection'!T$1,FALSE)-C203)</f>
        <v>#VALUE!</v>
      </c>
      <c r="K203" s="61" t="str">
        <f>IF(VLOOKUP($A203,'[1]2. Child Protection'!$B$8:$BG$226,'[1]2. Child Protection'!U$1,FALSE)=D203,"",VLOOKUP($A203,'[1]2. Child Protection'!$B$8:$BG$226,'[1]2. Child Protection'!U$1,FALSE))</f>
        <v/>
      </c>
      <c r="L203" s="74" t="e">
        <f>IF(VLOOKUP($A203,'[1]2. Child Protection'!$B$8:$BG$226,'[1]2. Child Protection'!V$1,FALSE)=#REF!,"",VLOOKUP($A203,'[1]2. Child Protection'!$B$8:$BG$226,'[1]2. Child Protection'!V$1,FALSE)-#REF!)</f>
        <v>#REF!</v>
      </c>
      <c r="M203" s="74" t="e">
        <f>IF(VLOOKUP($A203,'[1]2. Child Protection'!$B$8:$BG$226,'[1]2. Child Protection'!W$1,FALSE)=#REF!,"",VLOOKUP($A203,'[1]2. Child Protection'!$B$8:$BG$226,'[1]2. Child Protection'!W$1,FALSE))</f>
        <v>#REF!</v>
      </c>
      <c r="N203" s="74" t="e">
        <f>IF(VLOOKUP($A203,'[1]2. Child Protection'!$B$8:$BG$226,'[1]2. Child Protection'!X$1,FALSE)=E203,"",VLOOKUP($A203,'[1]2. Child Protection'!$B$8:$BG$226,'[1]2. Child Protection'!X$1,FALSE)-E203)</f>
        <v>#VALUE!</v>
      </c>
      <c r="O203" s="74" t="e">
        <f>IF(VLOOKUP($A203,'[1]2. Child Protection'!$B$8:$BG$226,'[1]2. Child Protection'!Y$1,FALSE)=#REF!,"",VLOOKUP($A203,'[1]2. Child Protection'!$B$8:$BG$226,'[1]2. Child Protection'!Y$1,FALSE))</f>
        <v>#REF!</v>
      </c>
      <c r="P203" s="74" t="e">
        <f>IF(VLOOKUP($A203,'[1]2. Child Protection'!$B$8:$BG$226,'[1]2. Child Protection'!Z$1,FALSE)=F203,"",VLOOKUP($A203,'[1]2. Child Protection'!$B$8:$BG$226,'[1]2. Child Protection'!Z$1,FALSE)-F203)</f>
        <v>#VALUE!</v>
      </c>
      <c r="Q203" s="74" t="str">
        <f>IF(VLOOKUP($A203,'[1]2. Child Protection'!$B$8:$BG$226,'[1]2. Child Protection'!AA$1,FALSE)=G203,"",VLOOKUP($A203,'[1]2. Child Protection'!$B$8:$BG$226,'[1]2. Child Protection'!AA$1,FALSE))</f>
        <v/>
      </c>
      <c r="R203" s="61">
        <f>IF(VLOOKUP($A203,'[1]2. Child Protection'!$B$8:$BG$226,'[1]2. Child Protection'!AB$1,FALSE)=H203,"",VLOOKUP($A203,'[1]2. Child Protection'!$B$8:$BG$226,'[1]2. Child Protection'!AB$1,FALSE))</f>
        <v>0</v>
      </c>
      <c r="AA203" s="74"/>
      <c r="AB203" s="74"/>
      <c r="AC203" s="74"/>
      <c r="AD203" s="74"/>
    </row>
    <row r="204" spans="1:30" x14ac:dyDescent="0.3">
      <c r="A204" s="61" t="s">
        <v>292</v>
      </c>
      <c r="B204" s="61" t="s">
        <v>528</v>
      </c>
      <c r="C204" s="96">
        <v>404.12413864566611</v>
      </c>
      <c r="D204" s="61" t="s">
        <v>12</v>
      </c>
      <c r="E204" s="69">
        <v>2018</v>
      </c>
      <c r="F204" s="71" t="s">
        <v>549</v>
      </c>
      <c r="G204" s="72"/>
      <c r="H204" s="73" t="s">
        <v>678</v>
      </c>
      <c r="J204" s="61" t="e">
        <f>IF(VLOOKUP($A204,'[1]2. Child Protection'!$B$8:$BG$226,'[1]2. Child Protection'!T$1,FALSE)=C204,"",VLOOKUP($A204,'[1]2. Child Protection'!$B$8:$BG$226,'[1]2. Child Protection'!T$1,FALSE)-C204)</f>
        <v>#VALUE!</v>
      </c>
      <c r="K204" s="61" t="str">
        <f>IF(VLOOKUP($A204,'[1]2. Child Protection'!$B$8:$BG$226,'[1]2. Child Protection'!U$1,FALSE)=D204,"",VLOOKUP($A204,'[1]2. Child Protection'!$B$8:$BG$226,'[1]2. Child Protection'!U$1,FALSE))</f>
        <v/>
      </c>
      <c r="L204" s="74" t="e">
        <f>IF(VLOOKUP($A204,'[1]2. Child Protection'!$B$8:$BG$226,'[1]2. Child Protection'!V$1,FALSE)=#REF!,"",VLOOKUP($A204,'[1]2. Child Protection'!$B$8:$BG$226,'[1]2. Child Protection'!V$1,FALSE)-#REF!)</f>
        <v>#REF!</v>
      </c>
      <c r="M204" s="74" t="e">
        <f>IF(VLOOKUP($A204,'[1]2. Child Protection'!$B$8:$BG$226,'[1]2. Child Protection'!W$1,FALSE)=#REF!,"",VLOOKUP($A204,'[1]2. Child Protection'!$B$8:$BG$226,'[1]2. Child Protection'!W$1,FALSE))</f>
        <v>#REF!</v>
      </c>
      <c r="N204" s="74" t="e">
        <f>IF(VLOOKUP($A204,'[1]2. Child Protection'!$B$8:$BG$226,'[1]2. Child Protection'!X$1,FALSE)=E204,"",VLOOKUP($A204,'[1]2. Child Protection'!$B$8:$BG$226,'[1]2. Child Protection'!X$1,FALSE)-E204)</f>
        <v>#VALUE!</v>
      </c>
      <c r="O204" s="74" t="e">
        <f>IF(VLOOKUP($A204,'[1]2. Child Protection'!$B$8:$BG$226,'[1]2. Child Protection'!Y$1,FALSE)=#REF!,"",VLOOKUP($A204,'[1]2. Child Protection'!$B$8:$BG$226,'[1]2. Child Protection'!Y$1,FALSE))</f>
        <v>#REF!</v>
      </c>
      <c r="P204" s="74" t="e">
        <f>IF(VLOOKUP($A204,'[1]2. Child Protection'!$B$8:$BG$226,'[1]2. Child Protection'!Z$1,FALSE)=F204,"",VLOOKUP($A204,'[1]2. Child Protection'!$B$8:$BG$226,'[1]2. Child Protection'!Z$1,FALSE)-F204)</f>
        <v>#VALUE!</v>
      </c>
      <c r="Q204" s="74" t="str">
        <f>IF(VLOOKUP($A204,'[1]2. Child Protection'!$B$8:$BG$226,'[1]2. Child Protection'!AA$1,FALSE)=G204,"",VLOOKUP($A204,'[1]2. Child Protection'!$B$8:$BG$226,'[1]2. Child Protection'!AA$1,FALSE))</f>
        <v/>
      </c>
      <c r="R204" s="61" t="str">
        <f>IF(VLOOKUP($A204,'[1]2. Child Protection'!$B$8:$BG$226,'[1]2. Child Protection'!AB$1,FALSE)=H204,"",VLOOKUP($A204,'[1]2. Child Protection'!$B$8:$BG$226,'[1]2. Child Protection'!AB$1,FALSE))</f>
        <v>Vital registration system 2017</v>
      </c>
      <c r="AA204" s="74"/>
      <c r="AB204" s="74"/>
      <c r="AC204" s="74"/>
      <c r="AD204" s="74"/>
    </row>
    <row r="205" spans="1:30" x14ac:dyDescent="0.3">
      <c r="A205" s="61" t="s">
        <v>64</v>
      </c>
      <c r="B205" s="61" t="s">
        <v>361</v>
      </c>
      <c r="C205" s="96">
        <v>0</v>
      </c>
      <c r="D205" s="61" t="s">
        <v>12</v>
      </c>
      <c r="E205" s="69">
        <v>2021</v>
      </c>
      <c r="F205" s="69" t="s">
        <v>554</v>
      </c>
      <c r="G205" s="72"/>
      <c r="H205" s="73" t="s">
        <v>581</v>
      </c>
      <c r="J205" s="61" t="e">
        <f>IF(VLOOKUP($A205,'[1]2. Child Protection'!$B$8:$BG$226,'[1]2. Child Protection'!T$1,FALSE)=C205,"",VLOOKUP($A205,'[1]2. Child Protection'!$B$8:$BG$226,'[1]2. Child Protection'!T$1,FALSE)-C205)</f>
        <v>#VALUE!</v>
      </c>
      <c r="K205" s="61" t="str">
        <f>IF(VLOOKUP($A205,'[1]2. Child Protection'!$B$8:$BG$226,'[1]2. Child Protection'!U$1,FALSE)=D205,"",VLOOKUP($A205,'[1]2. Child Protection'!$B$8:$BG$226,'[1]2. Child Protection'!U$1,FALSE))</f>
        <v/>
      </c>
      <c r="L205" s="74" t="e">
        <f>IF(VLOOKUP($A205,'[1]2. Child Protection'!$B$8:$BG$226,'[1]2. Child Protection'!V$1,FALSE)=#REF!,"",VLOOKUP($A205,'[1]2. Child Protection'!$B$8:$BG$226,'[1]2. Child Protection'!V$1,FALSE)-#REF!)</f>
        <v>#REF!</v>
      </c>
      <c r="M205" s="74" t="e">
        <f>IF(VLOOKUP($A205,'[1]2. Child Protection'!$B$8:$BG$226,'[1]2. Child Protection'!W$1,FALSE)=#REF!,"",VLOOKUP($A205,'[1]2. Child Protection'!$B$8:$BG$226,'[1]2. Child Protection'!W$1,FALSE))</f>
        <v>#REF!</v>
      </c>
      <c r="N205" s="74" t="e">
        <f>IF(VLOOKUP($A205,'[1]2. Child Protection'!$B$8:$BG$226,'[1]2. Child Protection'!X$1,FALSE)=E205,"",VLOOKUP($A205,'[1]2. Child Protection'!$B$8:$BG$226,'[1]2. Child Protection'!X$1,FALSE)-E205)</f>
        <v>#VALUE!</v>
      </c>
      <c r="O205" s="74" t="e">
        <f>IF(VLOOKUP($A205,'[1]2. Child Protection'!$B$8:$BG$226,'[1]2. Child Protection'!Y$1,FALSE)=#REF!,"",VLOOKUP($A205,'[1]2. Child Protection'!$B$8:$BG$226,'[1]2. Child Protection'!Y$1,FALSE))</f>
        <v>#REF!</v>
      </c>
      <c r="P205" s="74" t="e">
        <f>IF(VLOOKUP($A205,'[1]2. Child Protection'!$B$8:$BG$226,'[1]2. Child Protection'!Z$1,FALSE)=F205,"",VLOOKUP($A205,'[1]2. Child Protection'!$B$8:$BG$226,'[1]2. Child Protection'!Z$1,FALSE)-F205)</f>
        <v>#VALUE!</v>
      </c>
      <c r="Q205" s="74" t="str">
        <f>IF(VLOOKUP($A205,'[1]2. Child Protection'!$B$8:$BG$226,'[1]2. Child Protection'!AA$1,FALSE)=G205,"",VLOOKUP($A205,'[1]2. Child Protection'!$B$8:$BG$226,'[1]2. Child Protection'!AA$1,FALSE))</f>
        <v/>
      </c>
      <c r="R205" s="61">
        <f>IF(VLOOKUP($A205,'[1]2. Child Protection'!$B$8:$BG$226,'[1]2. Child Protection'!AB$1,FALSE)=H205,"",VLOOKUP($A205,'[1]2. Child Protection'!$B$8:$BG$226,'[1]2. Child Protection'!AB$1,FALSE))</f>
        <v>0</v>
      </c>
      <c r="AA205" s="74"/>
      <c r="AB205" s="74"/>
      <c r="AC205" s="74"/>
      <c r="AD205" s="74"/>
    </row>
    <row r="206" spans="1:30" x14ac:dyDescent="0.3">
      <c r="A206" s="61" t="s">
        <v>294</v>
      </c>
      <c r="B206" s="61" t="s">
        <v>529</v>
      </c>
      <c r="C206" s="74">
        <v>12.648690233195968</v>
      </c>
      <c r="D206" s="61" t="s">
        <v>12</v>
      </c>
      <c r="E206" s="69">
        <v>2018</v>
      </c>
      <c r="F206" s="71" t="s">
        <v>553</v>
      </c>
      <c r="G206" s="72"/>
      <c r="H206" s="73" t="s">
        <v>679</v>
      </c>
      <c r="J206" s="61">
        <f>IF(VLOOKUP($A206,'[1]2. Child Protection'!$B$8:$BG$226,'[1]2. Child Protection'!T$1,FALSE)=C206,"",VLOOKUP($A206,'[1]2. Child Protection'!$B$8:$BG$226,'[1]2. Child Protection'!T$1,FALSE)-C206)</f>
        <v>75.45130976680403</v>
      </c>
      <c r="K206" s="61" t="str">
        <f>IF(VLOOKUP($A206,'[1]2. Child Protection'!$B$8:$BG$226,'[1]2. Child Protection'!U$1,FALSE)=D206,"",VLOOKUP($A206,'[1]2. Child Protection'!$B$8:$BG$226,'[1]2. Child Protection'!U$1,FALSE))</f>
        <v/>
      </c>
      <c r="L206" s="74" t="e">
        <f>IF(VLOOKUP($A206,'[1]2. Child Protection'!$B$8:$BG$226,'[1]2. Child Protection'!V$1,FALSE)=#REF!,"",VLOOKUP($A206,'[1]2. Child Protection'!$B$8:$BG$226,'[1]2. Child Protection'!V$1,FALSE)-#REF!)</f>
        <v>#REF!</v>
      </c>
      <c r="M206" s="74" t="e">
        <f>IF(VLOOKUP($A206,'[1]2. Child Protection'!$B$8:$BG$226,'[1]2. Child Protection'!W$1,FALSE)=#REF!,"",VLOOKUP($A206,'[1]2. Child Protection'!$B$8:$BG$226,'[1]2. Child Protection'!W$1,FALSE))</f>
        <v>#REF!</v>
      </c>
      <c r="N206" s="74">
        <f>IF(VLOOKUP($A206,'[1]2. Child Protection'!$B$8:$BG$226,'[1]2. Child Protection'!X$1,FALSE)=E206,"",VLOOKUP($A206,'[1]2. Child Protection'!$B$8:$BG$226,'[1]2. Child Protection'!X$1,FALSE)-E206)</f>
        <v>-1922.1</v>
      </c>
      <c r="O206" s="74" t="e">
        <f>IF(VLOOKUP($A206,'[1]2. Child Protection'!$B$8:$BG$226,'[1]2. Child Protection'!Y$1,FALSE)=#REF!,"",VLOOKUP($A206,'[1]2. Child Protection'!$B$8:$BG$226,'[1]2. Child Protection'!Y$1,FALSE))</f>
        <v>#REF!</v>
      </c>
      <c r="P206" s="74" t="e">
        <f>IF(VLOOKUP($A206,'[1]2. Child Protection'!$B$8:$BG$226,'[1]2. Child Protection'!Z$1,FALSE)=F206,"",VLOOKUP($A206,'[1]2. Child Protection'!$B$8:$BG$226,'[1]2. Child Protection'!Z$1,FALSE)-F206)</f>
        <v>#VALUE!</v>
      </c>
      <c r="Q206" s="74" t="str">
        <f>IF(VLOOKUP($A206,'[1]2. Child Protection'!$B$8:$BG$226,'[1]2. Child Protection'!AA$1,FALSE)=G206,"",VLOOKUP($A206,'[1]2. Child Protection'!$B$8:$BG$226,'[1]2. Child Protection'!AA$1,FALSE))</f>
        <v/>
      </c>
      <c r="R206" s="61" t="str">
        <f>IF(VLOOKUP($A206,'[1]2. Child Protection'!$B$8:$BG$226,'[1]2. Child Protection'!AB$1,FALSE)=H206,"",VLOOKUP($A206,'[1]2. Child Protection'!$B$8:$BG$226,'[1]2. Child Protection'!AB$1,FALSE))</f>
        <v>MICS 2014</v>
      </c>
      <c r="AA206" s="74"/>
      <c r="AB206" s="74"/>
      <c r="AC206" s="74"/>
      <c r="AD206" s="74"/>
    </row>
    <row r="207" spans="1:30" x14ac:dyDescent="0.3">
      <c r="A207" s="61" t="s">
        <v>290</v>
      </c>
      <c r="B207" s="61" t="s">
        <v>527</v>
      </c>
      <c r="C207" s="96" t="s">
        <v>12</v>
      </c>
      <c r="D207" s="61" t="s">
        <v>12</v>
      </c>
      <c r="E207" s="69" t="s">
        <v>12</v>
      </c>
      <c r="F207" s="71" t="s">
        <v>12</v>
      </c>
      <c r="G207" s="72" t="s">
        <v>12</v>
      </c>
      <c r="H207" s="73" t="s">
        <v>12</v>
      </c>
      <c r="J207" s="61" t="e">
        <f>IF(VLOOKUP($A207,'[1]2. Child Protection'!$B$8:$BG$226,'[1]2. Child Protection'!T$1,FALSE)=C207,"",VLOOKUP($A207,'[1]2. Child Protection'!$B$8:$BG$226,'[1]2. Child Protection'!T$1,FALSE)-C207)</f>
        <v>#VALUE!</v>
      </c>
      <c r="K207" s="61" t="str">
        <f>IF(VLOOKUP($A207,'[1]2. Child Protection'!$B$8:$BG$226,'[1]2. Child Protection'!U$1,FALSE)=D207,"",VLOOKUP($A207,'[1]2. Child Protection'!$B$8:$BG$226,'[1]2. Child Protection'!U$1,FALSE))</f>
        <v/>
      </c>
      <c r="L207" s="74" t="e">
        <f>IF(VLOOKUP($A207,'[1]2. Child Protection'!$B$8:$BG$226,'[1]2. Child Protection'!V$1,FALSE)=#REF!,"",VLOOKUP($A207,'[1]2. Child Protection'!$B$8:$BG$226,'[1]2. Child Protection'!V$1,FALSE)-#REF!)</f>
        <v>#REF!</v>
      </c>
      <c r="M207" s="74" t="e">
        <f>IF(VLOOKUP($A207,'[1]2. Child Protection'!$B$8:$BG$226,'[1]2. Child Protection'!W$1,FALSE)=#REF!,"",VLOOKUP($A207,'[1]2. Child Protection'!$B$8:$BG$226,'[1]2. Child Protection'!W$1,FALSE))</f>
        <v>#REF!</v>
      </c>
      <c r="N207" s="74" t="e">
        <f>IF(VLOOKUP($A207,'[1]2. Child Protection'!$B$8:$BG$226,'[1]2. Child Protection'!X$1,FALSE)=E207,"",VLOOKUP($A207,'[1]2. Child Protection'!$B$8:$BG$226,'[1]2. Child Protection'!X$1,FALSE)-E207)</f>
        <v>#VALUE!</v>
      </c>
      <c r="O207" s="74" t="e">
        <f>IF(VLOOKUP($A207,'[1]2. Child Protection'!$B$8:$BG$226,'[1]2. Child Protection'!Y$1,FALSE)=#REF!,"",VLOOKUP($A207,'[1]2. Child Protection'!$B$8:$BG$226,'[1]2. Child Protection'!Y$1,FALSE))</f>
        <v>#REF!</v>
      </c>
      <c r="P207" s="74" t="e">
        <f>IF(VLOOKUP($A207,'[1]2. Child Protection'!$B$8:$BG$226,'[1]2. Child Protection'!Z$1,FALSE)=F207,"",VLOOKUP($A207,'[1]2. Child Protection'!$B$8:$BG$226,'[1]2. Child Protection'!Z$1,FALSE)-F207)</f>
        <v>#VALUE!</v>
      </c>
      <c r="Q207" s="74" t="str">
        <f>IF(VLOOKUP($A207,'[1]2. Child Protection'!$B$8:$BG$226,'[1]2. Child Protection'!AA$1,FALSE)=G207,"",VLOOKUP($A207,'[1]2. Child Protection'!$B$8:$BG$226,'[1]2. Child Protection'!AA$1,FALSE))</f>
        <v>y</v>
      </c>
      <c r="R207" s="61" t="str">
        <f>IF(VLOOKUP($A207,'[1]2. Child Protection'!$B$8:$BG$226,'[1]2. Child Protection'!AB$1,FALSE)=H207,"",VLOOKUP($A207,'[1]2. Child Protection'!$B$8:$BG$226,'[1]2. Child Protection'!AB$1,FALSE))</f>
        <v>DHS 2013</v>
      </c>
      <c r="AA207" s="74"/>
      <c r="AB207" s="74"/>
      <c r="AC207" s="74"/>
      <c r="AD207" s="74"/>
    </row>
    <row r="208" spans="1:30" x14ac:dyDescent="0.3">
      <c r="A208" s="61" t="s">
        <v>231</v>
      </c>
      <c r="B208" s="61" t="s">
        <v>485</v>
      </c>
      <c r="C208" s="74" t="s">
        <v>12</v>
      </c>
      <c r="D208" s="61" t="s">
        <v>12</v>
      </c>
      <c r="E208" s="69" t="s">
        <v>12</v>
      </c>
      <c r="F208" s="71" t="s">
        <v>12</v>
      </c>
      <c r="G208" s="72" t="s">
        <v>12</v>
      </c>
      <c r="H208" s="73" t="s">
        <v>12</v>
      </c>
      <c r="J208" s="61" t="e">
        <f>IF(VLOOKUP($A208,'[1]2. Child Protection'!$B$8:$BG$226,'[1]2. Child Protection'!T$1,FALSE)=C208,"",VLOOKUP($A208,'[1]2. Child Protection'!$B$8:$BG$226,'[1]2. Child Protection'!T$1,FALSE)-C208)</f>
        <v>#VALUE!</v>
      </c>
      <c r="K208" s="61" t="str">
        <f>IF(VLOOKUP($A208,'[1]2. Child Protection'!$B$8:$BG$226,'[1]2. Child Protection'!U$1,FALSE)=D208,"",VLOOKUP($A208,'[1]2. Child Protection'!$B$8:$BG$226,'[1]2. Child Protection'!U$1,FALSE))</f>
        <v/>
      </c>
      <c r="L208" s="74" t="e">
        <f>IF(VLOOKUP($A208,'[1]2. Child Protection'!$B$8:$BG$226,'[1]2. Child Protection'!V$1,FALSE)=#REF!,"",VLOOKUP($A208,'[1]2. Child Protection'!$B$8:$BG$226,'[1]2. Child Protection'!V$1,FALSE)-#REF!)</f>
        <v>#REF!</v>
      </c>
      <c r="M208" s="74" t="e">
        <f>IF(VLOOKUP($A208,'[1]2. Child Protection'!$B$8:$BG$226,'[1]2. Child Protection'!W$1,FALSE)=#REF!,"",VLOOKUP($A208,'[1]2. Child Protection'!$B$8:$BG$226,'[1]2. Child Protection'!W$1,FALSE))</f>
        <v>#REF!</v>
      </c>
      <c r="N208" s="74" t="e">
        <f>IF(VLOOKUP($A208,'[1]2. Child Protection'!$B$8:$BG$226,'[1]2. Child Protection'!X$1,FALSE)=E208,"",VLOOKUP($A208,'[1]2. Child Protection'!$B$8:$BG$226,'[1]2. Child Protection'!X$1,FALSE)-E208)</f>
        <v>#VALUE!</v>
      </c>
      <c r="O208" s="74" t="e">
        <f>IF(VLOOKUP($A208,'[1]2. Child Protection'!$B$8:$BG$226,'[1]2. Child Protection'!Y$1,FALSE)=#REF!,"",VLOOKUP($A208,'[1]2. Child Protection'!$B$8:$BG$226,'[1]2. Child Protection'!Y$1,FALSE))</f>
        <v>#REF!</v>
      </c>
      <c r="P208" s="74" t="e">
        <f>IF(VLOOKUP($A208,'[1]2. Child Protection'!$B$8:$BG$226,'[1]2. Child Protection'!Z$1,FALSE)=F208,"",VLOOKUP($A208,'[1]2. Child Protection'!$B$8:$BG$226,'[1]2. Child Protection'!Z$1,FALSE)-F208)</f>
        <v>#VALUE!</v>
      </c>
      <c r="Q208" s="74" t="str">
        <f>IF(VLOOKUP($A208,'[1]2. Child Protection'!$B$8:$BG$226,'[1]2. Child Protection'!AA$1,FALSE)=G208,"",VLOOKUP($A208,'[1]2. Child Protection'!$B$8:$BG$226,'[1]2. Child Protection'!AA$1,FALSE))</f>
        <v/>
      </c>
      <c r="R208" s="61" t="str">
        <f>IF(VLOOKUP($A208,'[1]2. Child Protection'!$B$8:$BG$226,'[1]2. Child Protection'!AB$1,FALSE)=H208,"",VLOOKUP($A208,'[1]2. Child Protection'!$B$8:$BG$226,'[1]2. Child Protection'!AB$1,FALSE))</f>
        <v>MICS 2019-20</v>
      </c>
      <c r="AA208" s="74"/>
      <c r="AB208" s="74"/>
      <c r="AC208" s="74"/>
      <c r="AD208" s="74"/>
    </row>
    <row r="209" spans="1:32" x14ac:dyDescent="0.3">
      <c r="A209" s="61" t="s">
        <v>295</v>
      </c>
      <c r="B209" s="61" t="s">
        <v>530</v>
      </c>
      <c r="C209" s="74">
        <v>1.1320968320156986</v>
      </c>
      <c r="D209" s="61" t="s">
        <v>12</v>
      </c>
      <c r="E209" s="69">
        <v>2009</v>
      </c>
      <c r="F209" s="71" t="s">
        <v>604</v>
      </c>
      <c r="G209" s="72"/>
      <c r="H209" s="73" t="s">
        <v>552</v>
      </c>
      <c r="J209" s="61">
        <f>IF(VLOOKUP($A209,'[1]2. Child Protection'!$B$8:$BG$226,'[1]2. Child Protection'!T$1,FALSE)=C209,"",VLOOKUP($A209,'[1]2. Child Protection'!$B$8:$BG$226,'[1]2. Child Protection'!T$1,FALSE)-C209)</f>
        <v>26.067903167984301</v>
      </c>
      <c r="K209" s="61" t="str">
        <f>IF(VLOOKUP($A209,'[1]2. Child Protection'!$B$8:$BG$226,'[1]2. Child Protection'!U$1,FALSE)=D209,"",VLOOKUP($A209,'[1]2. Child Protection'!$B$8:$BG$226,'[1]2. Child Protection'!U$1,FALSE))</f>
        <v/>
      </c>
      <c r="L209" s="74" t="e">
        <f>IF(VLOOKUP($A209,'[1]2. Child Protection'!$B$8:$BG$226,'[1]2. Child Protection'!V$1,FALSE)=#REF!,"",VLOOKUP($A209,'[1]2. Child Protection'!$B$8:$BG$226,'[1]2. Child Protection'!V$1,FALSE)-#REF!)</f>
        <v>#REF!</v>
      </c>
      <c r="M209" s="74" t="e">
        <f>IF(VLOOKUP($A209,'[1]2. Child Protection'!$B$8:$BG$226,'[1]2. Child Protection'!W$1,FALSE)=#REF!,"",VLOOKUP($A209,'[1]2. Child Protection'!$B$8:$BG$226,'[1]2. Child Protection'!W$1,FALSE))</f>
        <v>#REF!</v>
      </c>
      <c r="N209" s="74">
        <f>IF(VLOOKUP($A209,'[1]2. Child Protection'!$B$8:$BG$226,'[1]2. Child Protection'!X$1,FALSE)=E209,"",VLOOKUP($A209,'[1]2. Child Protection'!$B$8:$BG$226,'[1]2. Child Protection'!X$1,FALSE)-E209)</f>
        <v>-1977.9</v>
      </c>
      <c r="O209" s="74" t="e">
        <f>IF(VLOOKUP($A209,'[1]2. Child Protection'!$B$8:$BG$226,'[1]2. Child Protection'!Y$1,FALSE)=#REF!,"",VLOOKUP($A209,'[1]2. Child Protection'!$B$8:$BG$226,'[1]2. Child Protection'!Y$1,FALSE))</f>
        <v>#REF!</v>
      </c>
      <c r="P209" s="74" t="e">
        <f>IF(VLOOKUP($A209,'[1]2. Child Protection'!$B$8:$BG$226,'[1]2. Child Protection'!Z$1,FALSE)=F209,"",VLOOKUP($A209,'[1]2. Child Protection'!$B$8:$BG$226,'[1]2. Child Protection'!Z$1,FALSE)-F209)</f>
        <v>#VALUE!</v>
      </c>
      <c r="Q209" s="74" t="str">
        <f>IF(VLOOKUP($A209,'[1]2. Child Protection'!$B$8:$BG$226,'[1]2. Child Protection'!AA$1,FALSE)=G209,"",VLOOKUP($A209,'[1]2. Child Protection'!$B$8:$BG$226,'[1]2. Child Protection'!AA$1,FALSE))</f>
        <v/>
      </c>
      <c r="R209" s="61" t="str">
        <f>IF(VLOOKUP($A209,'[1]2. Child Protection'!$B$8:$BG$226,'[1]2. Child Protection'!AB$1,FALSE)=H209,"",VLOOKUP($A209,'[1]2. Child Protection'!$B$8:$BG$226,'[1]2. Child Protection'!AB$1,FALSE))</f>
        <v>DHS 2013</v>
      </c>
      <c r="AA209" s="74"/>
      <c r="AB209" s="74"/>
      <c r="AC209" s="74"/>
      <c r="AD209" s="74"/>
    </row>
    <row r="210" spans="1:32" x14ac:dyDescent="0.3">
      <c r="A210" s="61" t="s">
        <v>252</v>
      </c>
      <c r="B210" s="61" t="s">
        <v>498</v>
      </c>
      <c r="C210" s="96">
        <v>3.9187188269637616</v>
      </c>
      <c r="D210" s="61" t="s">
        <v>12</v>
      </c>
      <c r="E210" s="69">
        <v>2020</v>
      </c>
      <c r="F210" s="71" t="s">
        <v>549</v>
      </c>
      <c r="G210" s="72"/>
      <c r="H210" s="73" t="s">
        <v>659</v>
      </c>
      <c r="J210" s="61" t="e">
        <f>IF(VLOOKUP($A210,'[1]2. Child Protection'!$B$8:$BG$226,'[1]2. Child Protection'!T$1,FALSE)=C210,"",VLOOKUP($A210,'[1]2. Child Protection'!$B$8:$BG$226,'[1]2. Child Protection'!T$1,FALSE)-C210)</f>
        <v>#VALUE!</v>
      </c>
      <c r="K210" s="61" t="str">
        <f>IF(VLOOKUP($A210,'[1]2. Child Protection'!$B$8:$BG$226,'[1]2. Child Protection'!U$1,FALSE)=D210,"",VLOOKUP($A210,'[1]2. Child Protection'!$B$8:$BG$226,'[1]2. Child Protection'!U$1,FALSE))</f>
        <v/>
      </c>
      <c r="L210" s="74" t="e">
        <f>IF(VLOOKUP($A210,'[1]2. Child Protection'!$B$8:$BG$226,'[1]2. Child Protection'!V$1,FALSE)=#REF!,"",VLOOKUP($A210,'[1]2. Child Protection'!$B$8:$BG$226,'[1]2. Child Protection'!V$1,FALSE)-#REF!)</f>
        <v>#REF!</v>
      </c>
      <c r="M210" s="74" t="e">
        <f>IF(VLOOKUP($A210,'[1]2. Child Protection'!$B$8:$BG$226,'[1]2. Child Protection'!W$1,FALSE)=#REF!,"",VLOOKUP($A210,'[1]2. Child Protection'!$B$8:$BG$226,'[1]2. Child Protection'!W$1,FALSE))</f>
        <v>#REF!</v>
      </c>
      <c r="N210" s="74" t="e">
        <f>IF(VLOOKUP($A210,'[1]2. Child Protection'!$B$8:$BG$226,'[1]2. Child Protection'!X$1,FALSE)=E210,"",VLOOKUP($A210,'[1]2. Child Protection'!$B$8:$BG$226,'[1]2. Child Protection'!X$1,FALSE)-E210)</f>
        <v>#VALUE!</v>
      </c>
      <c r="O210" s="74" t="e">
        <f>IF(VLOOKUP($A210,'[1]2. Child Protection'!$B$8:$BG$226,'[1]2. Child Protection'!Y$1,FALSE)=#REF!,"",VLOOKUP($A210,'[1]2. Child Protection'!$B$8:$BG$226,'[1]2. Child Protection'!Y$1,FALSE))</f>
        <v>#REF!</v>
      </c>
      <c r="P210" s="74" t="e">
        <f>IF(VLOOKUP($A210,'[1]2. Child Protection'!$B$8:$BG$226,'[1]2. Child Protection'!Z$1,FALSE)=F210,"",VLOOKUP($A210,'[1]2. Child Protection'!$B$8:$BG$226,'[1]2. Child Protection'!Z$1,FALSE)-F210)</f>
        <v>#VALUE!</v>
      </c>
      <c r="Q210" s="74" t="str">
        <f>IF(VLOOKUP($A210,'[1]2. Child Protection'!$B$8:$BG$226,'[1]2. Child Protection'!AA$1,FALSE)=G210,"",VLOOKUP($A210,'[1]2. Child Protection'!$B$8:$BG$226,'[1]2. Child Protection'!AA$1,FALSE))</f>
        <v/>
      </c>
      <c r="R210" s="61" t="str">
        <f>IF(VLOOKUP($A210,'[1]2. Child Protection'!$B$8:$BG$226,'[1]2. Child Protection'!AB$1,FALSE)=H210,"",VLOOKUP($A210,'[1]2. Child Protection'!$B$8:$BG$226,'[1]2. Child Protection'!AB$1,FALSE))</f>
        <v>Recorded live births 2017</v>
      </c>
      <c r="AA210" s="74"/>
      <c r="AB210" s="74"/>
      <c r="AC210" s="74"/>
      <c r="AD210" s="74"/>
    </row>
    <row r="211" spans="1:32" x14ac:dyDescent="0.3">
      <c r="A211" s="61" t="s">
        <v>296</v>
      </c>
      <c r="B211" s="61" t="s">
        <v>531</v>
      </c>
      <c r="C211" s="74">
        <v>237.09523284040534</v>
      </c>
      <c r="D211" s="61" t="s">
        <v>12</v>
      </c>
      <c r="E211" s="69">
        <v>2018</v>
      </c>
      <c r="F211" s="71" t="s">
        <v>565</v>
      </c>
      <c r="G211" s="72"/>
      <c r="H211" s="73" t="s">
        <v>680</v>
      </c>
      <c r="J211" s="61">
        <f>IF(VLOOKUP($A211,'[1]2. Child Protection'!$B$8:$BG$226,'[1]2. Child Protection'!T$1,FALSE)=C211,"",VLOOKUP($A211,'[1]2. Child Protection'!$B$8:$BG$226,'[1]2. Child Protection'!T$1,FALSE)-C211)</f>
        <v>-224.09523284040534</v>
      </c>
      <c r="K211" s="61" t="str">
        <f>IF(VLOOKUP($A211,'[1]2. Child Protection'!$B$8:$BG$226,'[1]2. Child Protection'!U$1,FALSE)=D211,"",VLOOKUP($A211,'[1]2. Child Protection'!$B$8:$BG$226,'[1]2. Child Protection'!U$1,FALSE))</f>
        <v/>
      </c>
      <c r="L211" s="74" t="e">
        <f>IF(VLOOKUP($A211,'[1]2. Child Protection'!$B$8:$BG$226,'[1]2. Child Protection'!V$1,FALSE)=#REF!,"",VLOOKUP($A211,'[1]2. Child Protection'!$B$8:$BG$226,'[1]2. Child Protection'!V$1,FALSE)-#REF!)</f>
        <v>#REF!</v>
      </c>
      <c r="M211" s="74" t="e">
        <f>IF(VLOOKUP($A211,'[1]2. Child Protection'!$B$8:$BG$226,'[1]2. Child Protection'!W$1,FALSE)=#REF!,"",VLOOKUP($A211,'[1]2. Child Protection'!$B$8:$BG$226,'[1]2. Child Protection'!W$1,FALSE))</f>
        <v>#REF!</v>
      </c>
      <c r="N211" s="74">
        <f>IF(VLOOKUP($A211,'[1]2. Child Protection'!$B$8:$BG$226,'[1]2. Child Protection'!X$1,FALSE)=E211,"",VLOOKUP($A211,'[1]2. Child Protection'!$B$8:$BG$226,'[1]2. Child Protection'!X$1,FALSE)-E211)</f>
        <v>-2003.9</v>
      </c>
      <c r="O211" s="74" t="e">
        <f>IF(VLOOKUP($A211,'[1]2. Child Protection'!$B$8:$BG$226,'[1]2. Child Protection'!Y$1,FALSE)=#REF!,"",VLOOKUP($A211,'[1]2. Child Protection'!$B$8:$BG$226,'[1]2. Child Protection'!Y$1,FALSE))</f>
        <v>#REF!</v>
      </c>
      <c r="P211" s="74" t="e">
        <f>IF(VLOOKUP($A211,'[1]2. Child Protection'!$B$8:$BG$226,'[1]2. Child Protection'!Z$1,FALSE)=F211,"",VLOOKUP($A211,'[1]2. Child Protection'!$B$8:$BG$226,'[1]2. Child Protection'!Z$1,FALSE)-F211)</f>
        <v>#VALUE!</v>
      </c>
      <c r="Q211" s="74" t="str">
        <f>IF(VLOOKUP($A211,'[1]2. Child Protection'!$B$8:$BG$226,'[1]2. Child Protection'!AA$1,FALSE)=G211,"",VLOOKUP($A211,'[1]2. Child Protection'!$B$8:$BG$226,'[1]2. Child Protection'!AA$1,FALSE))</f>
        <v/>
      </c>
      <c r="R211" s="61" t="str">
        <f>IF(VLOOKUP($A211,'[1]2. Child Protection'!$B$8:$BG$226,'[1]2. Child Protection'!AB$1,FALSE)=H211,"",VLOOKUP($A211,'[1]2. Child Protection'!$B$8:$BG$226,'[1]2. Child Protection'!AB$1,FALSE))</f>
        <v>DHS 2018</v>
      </c>
      <c r="AA211" s="74"/>
      <c r="AB211" s="74"/>
      <c r="AC211" s="74"/>
      <c r="AD211" s="74"/>
    </row>
    <row r="212" spans="1:32" x14ac:dyDescent="0.3">
      <c r="A212" s="61" t="s">
        <v>297</v>
      </c>
      <c r="B212" s="61" t="s">
        <v>532</v>
      </c>
      <c r="C212" s="74">
        <v>6.279883709287108</v>
      </c>
      <c r="D212" s="61" t="s">
        <v>12</v>
      </c>
      <c r="E212" s="69">
        <v>2008</v>
      </c>
      <c r="F212" s="71" t="s">
        <v>604</v>
      </c>
      <c r="G212" s="72"/>
      <c r="H212" s="73" t="s">
        <v>552</v>
      </c>
      <c r="J212" s="61">
        <f>IF(VLOOKUP($A212,'[1]2. Child Protection'!$B$8:$BG$226,'[1]2. Child Protection'!T$1,FALSE)=C212,"",VLOOKUP($A212,'[1]2. Child Protection'!$B$8:$BG$226,'[1]2. Child Protection'!T$1,FALSE)-C212)</f>
        <v>23.320116290712892</v>
      </c>
      <c r="K212" s="61" t="str">
        <f>IF(VLOOKUP($A212,'[1]2. Child Protection'!$B$8:$BG$226,'[1]2. Child Protection'!U$1,FALSE)=D212,"",VLOOKUP($A212,'[1]2. Child Protection'!$B$8:$BG$226,'[1]2. Child Protection'!U$1,FALSE))</f>
        <v/>
      </c>
      <c r="L212" s="74" t="e">
        <f>IF(VLOOKUP($A212,'[1]2. Child Protection'!$B$8:$BG$226,'[1]2. Child Protection'!V$1,FALSE)=#REF!,"",VLOOKUP($A212,'[1]2. Child Protection'!$B$8:$BG$226,'[1]2. Child Protection'!V$1,FALSE)-#REF!)</f>
        <v>#REF!</v>
      </c>
      <c r="M212" s="74" t="e">
        <f>IF(VLOOKUP($A212,'[1]2. Child Protection'!$B$8:$BG$226,'[1]2. Child Protection'!W$1,FALSE)=#REF!,"",VLOOKUP($A212,'[1]2. Child Protection'!$B$8:$BG$226,'[1]2. Child Protection'!W$1,FALSE))</f>
        <v>#REF!</v>
      </c>
      <c r="N212" s="74">
        <f>IF(VLOOKUP($A212,'[1]2. Child Protection'!$B$8:$BG$226,'[1]2. Child Protection'!X$1,FALSE)=E212,"",VLOOKUP($A212,'[1]2. Child Protection'!$B$8:$BG$226,'[1]2. Child Protection'!X$1,FALSE)-E212)</f>
        <v>-1959.6</v>
      </c>
      <c r="O212" s="74" t="e">
        <f>IF(VLOOKUP($A212,'[1]2. Child Protection'!$B$8:$BG$226,'[1]2. Child Protection'!Y$1,FALSE)=#REF!,"",VLOOKUP($A212,'[1]2. Child Protection'!$B$8:$BG$226,'[1]2. Child Protection'!Y$1,FALSE))</f>
        <v>#REF!</v>
      </c>
      <c r="P212" s="74" t="e">
        <f>IF(VLOOKUP($A212,'[1]2. Child Protection'!$B$8:$BG$226,'[1]2. Child Protection'!Z$1,FALSE)=F212,"",VLOOKUP($A212,'[1]2. Child Protection'!$B$8:$BG$226,'[1]2. Child Protection'!Z$1,FALSE)-F212)</f>
        <v>#VALUE!</v>
      </c>
      <c r="Q212" s="74" t="str">
        <f>IF(VLOOKUP($A212,'[1]2. Child Protection'!$B$8:$BG$226,'[1]2. Child Protection'!AA$1,FALSE)=G212,"",VLOOKUP($A212,'[1]2. Child Protection'!$B$8:$BG$226,'[1]2. Child Protection'!AA$1,FALSE))</f>
        <v/>
      </c>
      <c r="R212" s="61" t="str">
        <f>IF(VLOOKUP($A212,'[1]2. Child Protection'!$B$8:$BG$226,'[1]2. Child Protection'!AB$1,FALSE)=H212,"",VLOOKUP($A212,'[1]2. Child Protection'!$B$8:$BG$226,'[1]2. Child Protection'!AB$1,FALSE))</f>
        <v>MICS 2019</v>
      </c>
      <c r="AA212" s="74"/>
      <c r="AB212" s="74"/>
      <c r="AC212" s="74"/>
      <c r="AD212" s="74"/>
    </row>
    <row r="213" spans="1:32" x14ac:dyDescent="0.3">
      <c r="E213" s="76"/>
      <c r="F213" s="77"/>
      <c r="G213" s="72"/>
      <c r="L213" s="74"/>
      <c r="M213" s="74"/>
      <c r="N213" s="74"/>
      <c r="O213" s="74"/>
      <c r="P213" s="74"/>
      <c r="Q213" s="74"/>
    </row>
    <row r="214" spans="1:32" x14ac:dyDescent="0.3">
      <c r="A214" s="55" t="s">
        <v>309</v>
      </c>
      <c r="B214" s="91"/>
      <c r="C214" s="91"/>
      <c r="D214" s="91"/>
      <c r="E214" s="78"/>
      <c r="F214" s="78"/>
      <c r="G214" s="79"/>
      <c r="J214" s="61" t="str">
        <f>IF(VLOOKUP($A214,'[1]2. Child Protection'!$B$8:$BG$226,'[1]2. Child Protection'!T$1,FALSE)=C214,"",VLOOKUP($A214,'[1]2. Child Protection'!$B$8:$BG$226,'[1]2. Child Protection'!T$1,FALSE)-C214)</f>
        <v/>
      </c>
      <c r="K214" s="61" t="str">
        <f>IF(VLOOKUP($A214,'[1]2. Child Protection'!$B$8:$BG$226,'[1]2. Child Protection'!U$1,FALSE)=D214,"",VLOOKUP($A214,'[1]2. Child Protection'!$B$8:$BG$226,'[1]2. Child Protection'!U$1,FALSE))</f>
        <v/>
      </c>
      <c r="L214" s="74" t="e">
        <f>IF(VLOOKUP($A214,'[1]2. Child Protection'!$B$8:$BG$226,'[1]2. Child Protection'!V$1,FALSE)=#REF!,"",VLOOKUP($A214,'[1]2. Child Protection'!$B$8:$BG$226,'[1]2. Child Protection'!V$1,FALSE))</f>
        <v>#REF!</v>
      </c>
      <c r="M214" s="74" t="e">
        <f>IF(VLOOKUP($A214,'[1]2. Child Protection'!$B$8:$BG$226,'[1]2. Child Protection'!W$1,FALSE)=#REF!,"",VLOOKUP($A214,'[1]2. Child Protection'!$B$8:$BG$226,'[1]2. Child Protection'!W$1,FALSE))</f>
        <v>#REF!</v>
      </c>
      <c r="N214" s="74" t="str">
        <f>IF(VLOOKUP($A214,'[1]2. Child Protection'!$B$8:$BG$226,'[1]2. Child Protection'!X$1,FALSE)=E214,"",VLOOKUP($A214,'[1]2. Child Protection'!$B$8:$BG$226,'[1]2. Child Protection'!X$1,FALSE))</f>
        <v/>
      </c>
      <c r="O214" s="74" t="e">
        <f>IF(VLOOKUP($A214,'[1]2. Child Protection'!$B$8:$BG$226,'[1]2. Child Protection'!Y$1,FALSE)=#REF!,"",VLOOKUP($A214,'[1]2. Child Protection'!$B$8:$BG$226,'[1]2. Child Protection'!Y$1,FALSE))</f>
        <v>#REF!</v>
      </c>
      <c r="P214" s="74" t="str">
        <f>IF(VLOOKUP($A214,'[1]2. Child Protection'!$B$8:$BG$226,'[1]2. Child Protection'!Z$1,FALSE)=F214,"",VLOOKUP($A214,'[1]2. Child Protection'!$B$8:$BG$226,'[1]2. Child Protection'!Z$1,FALSE))</f>
        <v/>
      </c>
      <c r="Q214" s="74" t="str">
        <f>IF(VLOOKUP($A214,'[1]2. Child Protection'!$B$8:$BG$226,'[1]2. Child Protection'!AA$1,FALSE)=G214,"",VLOOKUP($A214,'[1]2. Child Protection'!$B$8:$BG$226,'[1]2. Child Protection'!AA$1,FALSE))</f>
        <v/>
      </c>
      <c r="R214" s="61" t="str">
        <f>IF(VLOOKUP($A214,'[1]2. Child Protection'!$B$8:$BG$226,'[1]2. Child Protection'!AB$1,FALSE)=H214,"",VLOOKUP($A214,'[1]2. Child Protection'!$B$8:$BG$226,'[1]2. Child Protection'!AB$1,FALSE))</f>
        <v/>
      </c>
      <c r="T214" s="61" t="s">
        <v>706</v>
      </c>
      <c r="U214" s="61" t="s">
        <v>707</v>
      </c>
    </row>
    <row r="215" spans="1:32" x14ac:dyDescent="0.3">
      <c r="A215" s="56" t="s">
        <v>302</v>
      </c>
      <c r="B215" s="92"/>
      <c r="C215" s="74">
        <v>31.8</v>
      </c>
      <c r="D215" s="92"/>
      <c r="E215" s="89"/>
      <c r="F215" s="89"/>
      <c r="G215" s="102" t="s">
        <v>682</v>
      </c>
      <c r="J215" s="61" t="e">
        <f>IF(VLOOKUP($A215,'[1]2. Child Protection'!$B$8:$BG$226,'[1]2. Child Protection'!T$1,FALSE)=C215,"",VLOOKUP($A215,'[1]2. Child Protection'!$B$8:$BG$226,'[1]2. Child Protection'!T$1,FALSE)-C215)</f>
        <v>#VALUE!</v>
      </c>
      <c r="K215" s="61" t="str">
        <f>IF(VLOOKUP($A215,'[1]2. Child Protection'!$B$8:$BG$226,'[1]2. Child Protection'!U$1,FALSE)=D215,"",VLOOKUP($A215,'[1]2. Child Protection'!$B$8:$BG$226,'[1]2. Child Protection'!U$1,FALSE))</f>
        <v/>
      </c>
      <c r="L215" s="74" t="e">
        <f>IF(VLOOKUP($A215,'[1]2. Child Protection'!$B$8:$BG$226,'[1]2. Child Protection'!V$1,FALSE)=#REF!,"",VLOOKUP($A215,'[1]2. Child Protection'!$B$8:$BG$226,'[1]2. Child Protection'!V$1,FALSE))</f>
        <v>#REF!</v>
      </c>
      <c r="M215" s="74" t="e">
        <f>IF(VLOOKUP($A215,'[1]2. Child Protection'!$B$8:$BG$226,'[1]2. Child Protection'!W$1,FALSE)=#REF!,"",VLOOKUP($A215,'[1]2. Child Protection'!$B$8:$BG$226,'[1]2. Child Protection'!W$1,FALSE))</f>
        <v>#REF!</v>
      </c>
      <c r="N215" s="74" t="str">
        <f>IF(VLOOKUP($A215,'[1]2. Child Protection'!$B$8:$BG$226,'[1]2. Child Protection'!X$1,FALSE)=E215,"",VLOOKUP($A215,'[1]2. Child Protection'!$B$8:$BG$226,'[1]2. Child Protection'!X$1,FALSE))</f>
        <v>-</v>
      </c>
      <c r="O215" s="74" t="e">
        <f>IF(VLOOKUP($A215,'[1]2. Child Protection'!$B$8:$BG$226,'[1]2. Child Protection'!Y$1,FALSE)=#REF!,"",VLOOKUP($A215,'[1]2. Child Protection'!$B$8:$BG$226,'[1]2. Child Protection'!Y$1,FALSE))</f>
        <v>#REF!</v>
      </c>
      <c r="P215" s="74" t="str">
        <f>IF(VLOOKUP($A215,'[1]2. Child Protection'!$B$8:$BG$226,'[1]2. Child Protection'!Z$1,FALSE)=F215,"",VLOOKUP($A215,'[1]2. Child Protection'!$B$8:$BG$226,'[1]2. Child Protection'!Z$1,FALSE))</f>
        <v>-</v>
      </c>
      <c r="Q215" s="74">
        <f>IF(VLOOKUP($A215,'[1]2. Child Protection'!$B$8:$BG$226,'[1]2. Child Protection'!AA$1,FALSE)=G215,"",VLOOKUP($A215,'[1]2. Child Protection'!$B$8:$BG$226,'[1]2. Child Protection'!AA$1,FALSE))</f>
        <v>0</v>
      </c>
      <c r="R215" s="61" t="str">
        <f>IF(VLOOKUP($A215,'[1]2. Child Protection'!$B$8:$BG$226,'[1]2. Child Protection'!AB$1,FALSE)=H215,"",VLOOKUP($A215,'[1]2. Child Protection'!$B$8:$BG$226,'[1]2. Child Protection'!AB$1,FALSE))</f>
        <v/>
      </c>
      <c r="S215" s="61" t="s">
        <v>708</v>
      </c>
      <c r="T215" s="133">
        <v>31.8</v>
      </c>
      <c r="U215" s="132">
        <f>VLOOKUP($S215,$AC$215:$AF$230,2,FALSE)</f>
        <v>31.862521988573576</v>
      </c>
      <c r="V215" s="132">
        <f>VLOOKUP($S215,$AC$215:$AF$230,3,FALSE)</f>
        <v>0.99023468406980852</v>
      </c>
      <c r="W215" s="132" t="str">
        <f>VLOOKUP($S215,$AC$215:$AF$230,4,FALSE)</f>
        <v>Based on 16 countries with a population coverage 97 per cent of the regional juvenile/adolescent population</v>
      </c>
      <c r="X215" s="61" t="b">
        <f>W215=G215</f>
        <v>1</v>
      </c>
      <c r="AB215" s="61" t="s">
        <v>298</v>
      </c>
      <c r="AC215" s="61" t="s">
        <v>709</v>
      </c>
      <c r="AD215" s="132">
        <v>39.569779977141096</v>
      </c>
      <c r="AE215" s="135">
        <v>0.46479510808038377</v>
      </c>
      <c r="AF215" s="61" t="s">
        <v>725</v>
      </c>
    </row>
    <row r="216" spans="1:32" x14ac:dyDescent="0.3">
      <c r="A216" s="57" t="s">
        <v>304</v>
      </c>
      <c r="B216" s="93"/>
      <c r="C216" s="89">
        <v>35.9</v>
      </c>
      <c r="D216" s="93"/>
      <c r="E216" s="89"/>
      <c r="F216" s="89"/>
      <c r="G216" s="102" t="s">
        <v>683</v>
      </c>
      <c r="J216" s="61">
        <f>IF(VLOOKUP($A216,'[1]2. Child Protection'!$B$8:$BG$226,'[1]2. Child Protection'!T$1,FALSE)=C216,"",VLOOKUP($A216,'[1]2. Child Protection'!$B$8:$BG$226,'[1]2. Child Protection'!T$1,FALSE)-C216)</f>
        <v>63.440000000000005</v>
      </c>
      <c r="K216" s="61" t="str">
        <f>IF(VLOOKUP($A216,'[1]2. Child Protection'!$B$8:$BG$226,'[1]2. Child Protection'!U$1,FALSE)=D216,"",VLOOKUP($A216,'[1]2. Child Protection'!$B$8:$BG$226,'[1]2. Child Protection'!U$1,FALSE))</f>
        <v/>
      </c>
      <c r="L216" s="74" t="e">
        <f>IF(VLOOKUP($A216,'[1]2. Child Protection'!$B$8:$BG$226,'[1]2. Child Protection'!V$1,FALSE)=#REF!,"",VLOOKUP($A216,'[1]2. Child Protection'!$B$8:$BG$226,'[1]2. Child Protection'!V$1,FALSE))</f>
        <v>#REF!</v>
      </c>
      <c r="M216" s="74" t="e">
        <f>IF(VLOOKUP($A216,'[1]2. Child Protection'!$B$8:$BG$226,'[1]2. Child Protection'!W$1,FALSE)=#REF!,"",VLOOKUP($A216,'[1]2. Child Protection'!$B$8:$BG$226,'[1]2. Child Protection'!W$1,FALSE))</f>
        <v>#REF!</v>
      </c>
      <c r="N216" s="74">
        <f>IF(VLOOKUP($A216,'[1]2. Child Protection'!$B$8:$BG$226,'[1]2. Child Protection'!X$1,FALSE)=E216,"",VLOOKUP($A216,'[1]2. Child Protection'!$B$8:$BG$226,'[1]2. Child Protection'!X$1,FALSE))</f>
        <v>99.61</v>
      </c>
      <c r="O216" s="74" t="e">
        <f>IF(VLOOKUP($A216,'[1]2. Child Protection'!$B$8:$BG$226,'[1]2. Child Protection'!Y$1,FALSE)=#REF!,"",VLOOKUP($A216,'[1]2. Child Protection'!$B$8:$BG$226,'[1]2. Child Protection'!Y$1,FALSE))</f>
        <v>#REF!</v>
      </c>
      <c r="P216" s="74">
        <f>IF(VLOOKUP($A216,'[1]2. Child Protection'!$B$8:$BG$226,'[1]2. Child Protection'!Z$1,FALSE)=F216,"",VLOOKUP($A216,'[1]2. Child Protection'!$B$8:$BG$226,'[1]2. Child Protection'!Z$1,FALSE))</f>
        <v>99.65</v>
      </c>
      <c r="Q216" s="74">
        <f>IF(VLOOKUP($A216,'[1]2. Child Protection'!$B$8:$BG$226,'[1]2. Child Protection'!AA$1,FALSE)=G216,"",VLOOKUP($A216,'[1]2. Child Protection'!$B$8:$BG$226,'[1]2. Child Protection'!AA$1,FALSE))</f>
        <v>0</v>
      </c>
      <c r="R216" s="61" t="str">
        <f>IF(VLOOKUP($A216,'[1]2. Child Protection'!$B$8:$BG$226,'[1]2. Child Protection'!AB$1,FALSE)=H216,"",VLOOKUP($A216,'[1]2. Child Protection'!$B$8:$BG$226,'[1]2. Child Protection'!AB$1,FALSE))</f>
        <v>DHS, MICS, other national surveys, censuses and vital registration systems</v>
      </c>
      <c r="S216" s="61" t="s">
        <v>710</v>
      </c>
      <c r="T216" s="133">
        <v>35.9</v>
      </c>
      <c r="U216" s="132">
        <f t="shared" ref="U216:U227" si="37">VLOOKUP($S216,$AC$215:$AF$230,2,FALSE)</f>
        <v>35.930625100342006</v>
      </c>
      <c r="V216" s="135">
        <f t="shared" ref="V216:V227" si="38">VLOOKUP($S216,$AC$215:$AF$230,3,FALSE)</f>
        <v>0.95130709302696148</v>
      </c>
      <c r="W216" s="61" t="str">
        <f t="shared" ref="W216:W227" si="39">VLOOKUP($S216,$AC$215:$AF$230,4,FALSE)</f>
        <v>Based on 51 countries with a population coverage 98 per cent of the regional juvenile/adolescent population</v>
      </c>
      <c r="X216" s="61" t="b">
        <f>W216=G216</f>
        <v>1</v>
      </c>
      <c r="AB216" s="61" t="s">
        <v>333</v>
      </c>
      <c r="AC216" s="61" t="s">
        <v>711</v>
      </c>
      <c r="AD216" s="132">
        <v>48.872541533933379</v>
      </c>
      <c r="AE216" s="135">
        <v>0.2876196647216992</v>
      </c>
      <c r="AF216" s="61" t="s">
        <v>726</v>
      </c>
    </row>
    <row r="217" spans="1:32" x14ac:dyDescent="0.3">
      <c r="A217" s="58" t="s">
        <v>332</v>
      </c>
      <c r="B217" s="94"/>
      <c r="C217" s="89">
        <v>30.2</v>
      </c>
      <c r="D217" s="94"/>
      <c r="E217" s="89"/>
      <c r="F217" s="89"/>
      <c r="G217" s="102" t="s">
        <v>684</v>
      </c>
      <c r="J217" s="61" t="e">
        <f>IF(VLOOKUP($A217,'[1]2. Child Protection'!$B$8:$BG$226,'[1]2. Child Protection'!T$1,FALSE)=C217,"",VLOOKUP($A217,'[1]2. Child Protection'!$B$8:$BG$226,'[1]2. Child Protection'!T$1,FALSE)-C217)</f>
        <v>#N/A</v>
      </c>
      <c r="K217" s="61" t="e">
        <f>IF(VLOOKUP($A217,'[1]2. Child Protection'!$B$8:$BG$226,'[1]2. Child Protection'!U$1,FALSE)=D217,"",VLOOKUP($A217,'[1]2. Child Protection'!$B$8:$BG$226,'[1]2. Child Protection'!U$1,FALSE))</f>
        <v>#N/A</v>
      </c>
      <c r="L217" s="74" t="e">
        <f>IF(VLOOKUP($A217,'[1]2. Child Protection'!$B$8:$BG$226,'[1]2. Child Protection'!V$1,FALSE)=#REF!,"",VLOOKUP($A217,'[1]2. Child Protection'!$B$8:$BG$226,'[1]2. Child Protection'!V$1,FALSE))</f>
        <v>#N/A</v>
      </c>
      <c r="M217" s="74" t="e">
        <f>IF(VLOOKUP($A217,'[1]2. Child Protection'!$B$8:$BG$226,'[1]2. Child Protection'!W$1,FALSE)=#REF!,"",VLOOKUP($A217,'[1]2. Child Protection'!$B$8:$BG$226,'[1]2. Child Protection'!W$1,FALSE))</f>
        <v>#N/A</v>
      </c>
      <c r="N217" s="74" t="e">
        <f>IF(VLOOKUP($A217,'[1]2. Child Protection'!$B$8:$BG$226,'[1]2. Child Protection'!X$1,FALSE)=E217,"",VLOOKUP($A217,'[1]2. Child Protection'!$B$8:$BG$226,'[1]2. Child Protection'!X$1,FALSE))</f>
        <v>#N/A</v>
      </c>
      <c r="O217" s="74" t="e">
        <f>IF(VLOOKUP($A217,'[1]2. Child Protection'!$B$8:$BG$226,'[1]2. Child Protection'!Y$1,FALSE)=#REF!,"",VLOOKUP($A217,'[1]2. Child Protection'!$B$8:$BG$226,'[1]2. Child Protection'!Y$1,FALSE))</f>
        <v>#N/A</v>
      </c>
      <c r="P217" s="74" t="e">
        <f>IF(VLOOKUP($A217,'[1]2. Child Protection'!$B$8:$BG$226,'[1]2. Child Protection'!Z$1,FALSE)=F217,"",VLOOKUP($A217,'[1]2. Child Protection'!$B$8:$BG$226,'[1]2. Child Protection'!Z$1,FALSE))</f>
        <v>#N/A</v>
      </c>
      <c r="Q217" s="74" t="e">
        <f>IF(VLOOKUP($A217,'[1]2. Child Protection'!$B$8:$BG$226,'[1]2. Child Protection'!AA$1,FALSE)=G217,"",VLOOKUP($A217,'[1]2. Child Protection'!$B$8:$BG$226,'[1]2. Child Protection'!AA$1,FALSE))</f>
        <v>#N/A</v>
      </c>
      <c r="R217" s="61" t="e">
        <f>IF(VLOOKUP($A217,'[1]2. Child Protection'!$B$8:$BG$226,'[1]2. Child Protection'!AB$1,FALSE)=H217,"",VLOOKUP($A217,'[1]2. Child Protection'!$B$8:$BG$226,'[1]2. Child Protection'!AB$1,FALSE))</f>
        <v>#N/A</v>
      </c>
      <c r="S217" s="61" t="s">
        <v>712</v>
      </c>
      <c r="T217" s="133">
        <v>30.2</v>
      </c>
      <c r="U217" s="132">
        <f t="shared" si="37"/>
        <v>30.238797389345613</v>
      </c>
      <c r="V217" s="135">
        <f t="shared" si="38"/>
        <v>1</v>
      </c>
      <c r="W217" s="61" t="str">
        <f t="shared" si="39"/>
        <v>Based on 20 countries with a population coverage 95 per cent of the regional juvenile/adolescent population</v>
      </c>
      <c r="X217" s="61" t="b">
        <f>W217=G217</f>
        <v>1</v>
      </c>
      <c r="AB217" s="61" t="s">
        <v>328</v>
      </c>
      <c r="AC217" s="61" t="s">
        <v>713</v>
      </c>
      <c r="AD217" s="132">
        <v>24.099829207399125</v>
      </c>
      <c r="AE217" s="135">
        <v>0.46165907292402819</v>
      </c>
      <c r="AF217" s="61" t="s">
        <v>727</v>
      </c>
    </row>
    <row r="218" spans="1:32" x14ac:dyDescent="0.3">
      <c r="A218" s="56" t="s">
        <v>330</v>
      </c>
      <c r="B218" s="92"/>
      <c r="C218" s="89">
        <v>40.6</v>
      </c>
      <c r="D218" s="92"/>
      <c r="E218" s="89"/>
      <c r="F218" s="89"/>
      <c r="G218" s="102" t="s">
        <v>685</v>
      </c>
      <c r="J218" s="61">
        <f>IF(VLOOKUP($A218,'[1]2. Child Protection'!$B$8:$BG$226,'[1]2. Child Protection'!T$1,FALSE)=C218,"",VLOOKUP($A218,'[1]2. Child Protection'!$B$8:$BG$226,'[1]2. Child Protection'!T$1,FALSE)-C218)</f>
        <v>59.4</v>
      </c>
      <c r="K218" s="61" t="str">
        <f>IF(VLOOKUP($A218,'[1]2. Child Protection'!$B$8:$BG$226,'[1]2. Child Protection'!U$1,FALSE)=D218,"",VLOOKUP($A218,'[1]2. Child Protection'!$B$8:$BG$226,'[1]2. Child Protection'!U$1,FALSE))</f>
        <v/>
      </c>
      <c r="L218" s="74" t="e">
        <f>IF(VLOOKUP($A218,'[1]2. Child Protection'!$B$8:$BG$226,'[1]2. Child Protection'!V$1,FALSE)=#REF!,"",VLOOKUP($A218,'[1]2. Child Protection'!$B$8:$BG$226,'[1]2. Child Protection'!V$1,FALSE))</f>
        <v>#REF!</v>
      </c>
      <c r="M218" s="74" t="e">
        <f>IF(VLOOKUP($A218,'[1]2. Child Protection'!$B$8:$BG$226,'[1]2. Child Protection'!W$1,FALSE)=#REF!,"",VLOOKUP($A218,'[1]2. Child Protection'!$B$8:$BG$226,'[1]2. Child Protection'!W$1,FALSE))</f>
        <v>#REF!</v>
      </c>
      <c r="N218" s="74">
        <f>IF(VLOOKUP($A218,'[1]2. Child Protection'!$B$8:$BG$226,'[1]2. Child Protection'!X$1,FALSE)=E218,"",VLOOKUP($A218,'[1]2. Child Protection'!$B$8:$BG$226,'[1]2. Child Protection'!X$1,FALSE))</f>
        <v>100</v>
      </c>
      <c r="O218" s="74" t="e">
        <f>IF(VLOOKUP($A218,'[1]2. Child Protection'!$B$8:$BG$226,'[1]2. Child Protection'!Y$1,FALSE)=#REF!,"",VLOOKUP($A218,'[1]2. Child Protection'!$B$8:$BG$226,'[1]2. Child Protection'!Y$1,FALSE))</f>
        <v>#REF!</v>
      </c>
      <c r="P218" s="74">
        <f>IF(VLOOKUP($A218,'[1]2. Child Protection'!$B$8:$BG$226,'[1]2. Child Protection'!Z$1,FALSE)=F218,"",VLOOKUP($A218,'[1]2. Child Protection'!$B$8:$BG$226,'[1]2. Child Protection'!Z$1,FALSE))</f>
        <v>100</v>
      </c>
      <c r="Q218" s="74">
        <f>IF(VLOOKUP($A218,'[1]2. Child Protection'!$B$8:$BG$226,'[1]2. Child Protection'!AA$1,FALSE)=G218,"",VLOOKUP($A218,'[1]2. Child Protection'!$B$8:$BG$226,'[1]2. Child Protection'!AA$1,FALSE))</f>
        <v>0</v>
      </c>
      <c r="R218" s="61" t="str">
        <f>IF(VLOOKUP($A218,'[1]2. Child Protection'!$B$8:$BG$226,'[1]2. Child Protection'!AB$1,FALSE)=H218,"",VLOOKUP($A218,'[1]2. Child Protection'!$B$8:$BG$226,'[1]2. Child Protection'!AB$1,FALSE))</f>
        <v>DHS, MICS, other national surveys, censuses and vital registration systems</v>
      </c>
      <c r="S218" s="61" t="s">
        <v>714</v>
      </c>
      <c r="T218" s="133">
        <v>40.6</v>
      </c>
      <c r="U218" s="132">
        <f t="shared" si="37"/>
        <v>40.540418591270537</v>
      </c>
      <c r="V218" s="135">
        <f t="shared" si="38"/>
        <v>1</v>
      </c>
      <c r="W218" s="61" t="str">
        <f t="shared" si="39"/>
        <v>Based on 31 countries with a population coverage 100 per cent of the regional juvenile/adolescent population</v>
      </c>
      <c r="X218" s="61" t="b">
        <f>W218=G218</f>
        <v>1</v>
      </c>
      <c r="AB218" s="61" t="s">
        <v>300</v>
      </c>
      <c r="AC218" s="61" t="s">
        <v>715</v>
      </c>
      <c r="AD218" s="132">
        <v>28.627526706278957</v>
      </c>
      <c r="AE218" s="135">
        <v>0.99345928904867009</v>
      </c>
      <c r="AF218" s="61" t="s">
        <v>728</v>
      </c>
    </row>
    <row r="219" spans="1:32" x14ac:dyDescent="0.3">
      <c r="A219" s="56" t="s">
        <v>303</v>
      </c>
      <c r="B219" s="92"/>
      <c r="C219" s="89">
        <v>75.2</v>
      </c>
      <c r="D219" s="92"/>
      <c r="E219" s="89"/>
      <c r="F219" s="89"/>
      <c r="G219" s="102" t="s">
        <v>686</v>
      </c>
      <c r="J219" s="61" t="e">
        <f>IF(VLOOKUP($A219,'[1]2. Child Protection'!$B$8:$BG$226,'[1]2. Child Protection'!T$1,FALSE)=C219,"",VLOOKUP($A219,'[1]2. Child Protection'!$B$8:$BG$226,'[1]2. Child Protection'!T$1,FALSE)-C219)</f>
        <v>#VALUE!</v>
      </c>
      <c r="K219" s="61" t="str">
        <f>IF(VLOOKUP($A219,'[1]2. Child Protection'!$B$8:$BG$226,'[1]2. Child Protection'!U$1,FALSE)=D219,"",VLOOKUP($A219,'[1]2. Child Protection'!$B$8:$BG$226,'[1]2. Child Protection'!U$1,FALSE))</f>
        <v/>
      </c>
      <c r="L219" s="74" t="e">
        <f>IF(VLOOKUP($A219,'[1]2. Child Protection'!$B$8:$BG$226,'[1]2. Child Protection'!V$1,FALSE)=#REF!,"",VLOOKUP($A219,'[1]2. Child Protection'!$B$8:$BG$226,'[1]2. Child Protection'!V$1,FALSE))</f>
        <v>#REF!</v>
      </c>
      <c r="M219" s="74" t="e">
        <f>IF(VLOOKUP($A219,'[1]2. Child Protection'!$B$8:$BG$226,'[1]2. Child Protection'!W$1,FALSE)=#REF!,"",VLOOKUP($A219,'[1]2. Child Protection'!$B$8:$BG$226,'[1]2. Child Protection'!W$1,FALSE))</f>
        <v>#REF!</v>
      </c>
      <c r="N219" s="74" t="str">
        <f>IF(VLOOKUP($A219,'[1]2. Child Protection'!$B$8:$BG$226,'[1]2. Child Protection'!X$1,FALSE)=E219,"",VLOOKUP($A219,'[1]2. Child Protection'!$B$8:$BG$226,'[1]2. Child Protection'!X$1,FALSE))</f>
        <v>-</v>
      </c>
      <c r="O219" s="74" t="e">
        <f>IF(VLOOKUP($A219,'[1]2. Child Protection'!$B$8:$BG$226,'[1]2. Child Protection'!Y$1,FALSE)=#REF!,"",VLOOKUP($A219,'[1]2. Child Protection'!$B$8:$BG$226,'[1]2. Child Protection'!Y$1,FALSE))</f>
        <v>#REF!</v>
      </c>
      <c r="P219" s="74" t="str">
        <f>IF(VLOOKUP($A219,'[1]2. Child Protection'!$B$8:$BG$226,'[1]2. Child Protection'!Z$1,FALSE)=F219,"",VLOOKUP($A219,'[1]2. Child Protection'!$B$8:$BG$226,'[1]2. Child Protection'!Z$1,FALSE))</f>
        <v>-</v>
      </c>
      <c r="Q219" s="74">
        <f>IF(VLOOKUP($A219,'[1]2. Child Protection'!$B$8:$BG$226,'[1]2. Child Protection'!AA$1,FALSE)=G219,"",VLOOKUP($A219,'[1]2. Child Protection'!$B$8:$BG$226,'[1]2. Child Protection'!AA$1,FALSE))</f>
        <v>0</v>
      </c>
      <c r="R219" s="61" t="str">
        <f>IF(VLOOKUP($A219,'[1]2. Child Protection'!$B$8:$BG$226,'[1]2. Child Protection'!AB$1,FALSE)=H219,"",VLOOKUP($A219,'[1]2. Child Protection'!$B$8:$BG$226,'[1]2. Child Protection'!AB$1,FALSE))</f>
        <v>DHS, MICS, other national surveys, censuses and vital registration systems</v>
      </c>
      <c r="S219" s="61" t="s">
        <v>716</v>
      </c>
      <c r="T219" s="133">
        <v>75.2</v>
      </c>
      <c r="U219" s="132">
        <f t="shared" si="37"/>
        <v>75.159316123845059</v>
      </c>
      <c r="V219" s="135">
        <f t="shared" si="38"/>
        <v>0.97760836678985796</v>
      </c>
      <c r="W219" s="61" t="str">
        <f t="shared" si="39"/>
        <v>Based on 36 countries with a population coverage 99 per cent of the regional juvenile/adolescent population</v>
      </c>
      <c r="X219" s="61" t="b">
        <f>W219=G219</f>
        <v>1</v>
      </c>
      <c r="AB219" s="61" t="s">
        <v>717</v>
      </c>
      <c r="AD219" s="132">
        <v>24.80760598343166</v>
      </c>
      <c r="AE219" s="135">
        <v>0.99995414309103892</v>
      </c>
      <c r="AF219" s="61" t="s">
        <v>729</v>
      </c>
    </row>
    <row r="220" spans="1:32" x14ac:dyDescent="0.3">
      <c r="A220" s="56" t="s">
        <v>300</v>
      </c>
      <c r="B220" s="92"/>
      <c r="C220" s="89" t="s">
        <v>23</v>
      </c>
      <c r="D220" s="92"/>
      <c r="E220" s="89"/>
      <c r="F220" s="89"/>
      <c r="G220" s="80"/>
      <c r="J220" s="61" t="e">
        <f>IF(VLOOKUP($A220,'[1]2. Child Protection'!$B$8:$BG$226,'[1]2. Child Protection'!T$1,FALSE)=C220,"",VLOOKUP($A220,'[1]2. Child Protection'!$B$8:$BG$226,'[1]2. Child Protection'!T$1,FALSE)-C220)</f>
        <v>#VALUE!</v>
      </c>
      <c r="K220" s="61" t="str">
        <f>IF(VLOOKUP($A220,'[1]2. Child Protection'!$B$8:$BG$226,'[1]2. Child Protection'!U$1,FALSE)=D220,"",VLOOKUP($A220,'[1]2. Child Protection'!$B$8:$BG$226,'[1]2. Child Protection'!U$1,FALSE))</f>
        <v/>
      </c>
      <c r="L220" s="74" t="e">
        <f>IF(VLOOKUP($A220,'[1]2. Child Protection'!$B$8:$BG$226,'[1]2. Child Protection'!V$1,FALSE)=#REF!,"",VLOOKUP($A220,'[1]2. Child Protection'!$B$8:$BG$226,'[1]2. Child Protection'!V$1,FALSE))</f>
        <v>#REF!</v>
      </c>
      <c r="M220" s="74" t="e">
        <f>IF(VLOOKUP($A220,'[1]2. Child Protection'!$B$8:$BG$226,'[1]2. Child Protection'!W$1,FALSE)=#REF!,"",VLOOKUP($A220,'[1]2. Child Protection'!$B$8:$BG$226,'[1]2. Child Protection'!W$1,FALSE))</f>
        <v>#REF!</v>
      </c>
      <c r="N220" s="74">
        <f>IF(VLOOKUP($A220,'[1]2. Child Protection'!$B$8:$BG$226,'[1]2. Child Protection'!X$1,FALSE)=E220,"",VLOOKUP($A220,'[1]2. Child Protection'!$B$8:$BG$226,'[1]2. Child Protection'!X$1,FALSE))</f>
        <v>91.88</v>
      </c>
      <c r="O220" s="74" t="e">
        <f>IF(VLOOKUP($A220,'[1]2. Child Protection'!$B$8:$BG$226,'[1]2. Child Protection'!Y$1,FALSE)=#REF!,"",VLOOKUP($A220,'[1]2. Child Protection'!$B$8:$BG$226,'[1]2. Child Protection'!Y$1,FALSE))</f>
        <v>#REF!</v>
      </c>
      <c r="P220" s="74">
        <f>IF(VLOOKUP($A220,'[1]2. Child Protection'!$B$8:$BG$226,'[1]2. Child Protection'!Z$1,FALSE)=F220,"",VLOOKUP($A220,'[1]2. Child Protection'!$B$8:$BG$226,'[1]2. Child Protection'!Z$1,FALSE))</f>
        <v>91.59</v>
      </c>
      <c r="Q220" s="74" t="str">
        <f>IF(VLOOKUP($A220,'[1]2. Child Protection'!$B$8:$BG$226,'[1]2. Child Protection'!AA$1,FALSE)=G220,"",VLOOKUP($A220,'[1]2. Child Protection'!$B$8:$BG$226,'[1]2. Child Protection'!AA$1,FALSE))</f>
        <v/>
      </c>
      <c r="R220" s="61" t="str">
        <f>IF(VLOOKUP($A220,'[1]2. Child Protection'!$B$8:$BG$226,'[1]2. Child Protection'!AB$1,FALSE)=H220,"",VLOOKUP($A220,'[1]2. Child Protection'!$B$8:$BG$226,'[1]2. Child Protection'!AB$1,FALSE))</f>
        <v>DHS, MICS, other national surveys, censuses and vital registration systems</v>
      </c>
      <c r="S220" s="61" t="s">
        <v>715</v>
      </c>
      <c r="T220" s="133" t="s">
        <v>23</v>
      </c>
      <c r="U220" s="132">
        <f t="shared" si="37"/>
        <v>28.627526706278957</v>
      </c>
      <c r="V220" s="135">
        <f t="shared" si="38"/>
        <v>0.99345928904867009</v>
      </c>
      <c r="W220" s="61" t="str">
        <f t="shared" si="39"/>
        <v>Based on 11 countries with a population coverage 46 per cent of the regional juvenile/adolescent population</v>
      </c>
      <c r="X220" s="61" t="b">
        <f>W220=G220</f>
        <v>0</v>
      </c>
      <c r="AB220" s="61" t="s">
        <v>301</v>
      </c>
      <c r="AC220" s="61" t="s">
        <v>718</v>
      </c>
      <c r="AD220" s="132">
        <v>24.04166571066007</v>
      </c>
      <c r="AE220" s="135">
        <v>0.97242201006916273</v>
      </c>
      <c r="AF220" s="61" t="s">
        <v>688</v>
      </c>
    </row>
    <row r="221" spans="1:32" x14ac:dyDescent="0.3">
      <c r="A221" s="56" t="s">
        <v>306</v>
      </c>
      <c r="B221" s="92"/>
      <c r="C221" s="89">
        <v>132.9</v>
      </c>
      <c r="D221" s="92"/>
      <c r="E221" s="90"/>
      <c r="F221" s="90"/>
      <c r="G221" s="102" t="s">
        <v>687</v>
      </c>
      <c r="J221" s="61">
        <f>IF(VLOOKUP($A221,'[1]2. Child Protection'!$B$8:$BG$226,'[1]2. Child Protection'!T$1,FALSE)=C221,"",VLOOKUP($A221,'[1]2. Child Protection'!$B$8:$BG$226,'[1]2. Child Protection'!T$1,FALSE)-C221)</f>
        <v>-32.900000000000006</v>
      </c>
      <c r="K221" s="61" t="str">
        <f>IF(VLOOKUP($A221,'[1]2. Child Protection'!$B$8:$BG$226,'[1]2. Child Protection'!U$1,FALSE)=D221,"",VLOOKUP($A221,'[1]2. Child Protection'!$B$8:$BG$226,'[1]2. Child Protection'!U$1,FALSE))</f>
        <v/>
      </c>
      <c r="L221" s="74" t="e">
        <f>IF(VLOOKUP($A221,'[1]2. Child Protection'!$B$8:$BG$226,'[1]2. Child Protection'!V$1,FALSE)=#REF!,"",VLOOKUP($A221,'[1]2. Child Protection'!$B$8:$BG$226,'[1]2. Child Protection'!V$1,FALSE))</f>
        <v>#REF!</v>
      </c>
      <c r="M221" s="74" t="e">
        <f>IF(VLOOKUP($A221,'[1]2. Child Protection'!$B$8:$BG$226,'[1]2. Child Protection'!W$1,FALSE)=#REF!,"",VLOOKUP($A221,'[1]2. Child Protection'!$B$8:$BG$226,'[1]2. Child Protection'!W$1,FALSE))</f>
        <v>#REF!</v>
      </c>
      <c r="N221" s="74">
        <f>IF(VLOOKUP($A221,'[1]2. Child Protection'!$B$8:$BG$226,'[1]2. Child Protection'!X$1,FALSE)=E221,"",VLOOKUP($A221,'[1]2. Child Protection'!$B$8:$BG$226,'[1]2. Child Protection'!X$1,FALSE))</f>
        <v>100</v>
      </c>
      <c r="O221" s="74" t="e">
        <f>IF(VLOOKUP($A221,'[1]2. Child Protection'!$B$8:$BG$226,'[1]2. Child Protection'!Y$1,FALSE)=#REF!,"",VLOOKUP($A221,'[1]2. Child Protection'!$B$8:$BG$226,'[1]2. Child Protection'!Y$1,FALSE))</f>
        <v>#REF!</v>
      </c>
      <c r="P221" s="74">
        <f>IF(VLOOKUP($A221,'[1]2. Child Protection'!$B$8:$BG$226,'[1]2. Child Protection'!Z$1,FALSE)=F221,"",VLOOKUP($A221,'[1]2. Child Protection'!$B$8:$BG$226,'[1]2. Child Protection'!Z$1,FALSE))</f>
        <v>100</v>
      </c>
      <c r="Q221" s="74">
        <f>IF(VLOOKUP($A221,'[1]2. Child Protection'!$B$8:$BG$226,'[1]2. Child Protection'!AA$1,FALSE)=G221,"",VLOOKUP($A221,'[1]2. Child Protection'!$B$8:$BG$226,'[1]2. Child Protection'!AA$1,FALSE))</f>
        <v>0</v>
      </c>
      <c r="R221" s="61" t="str">
        <f>IF(VLOOKUP($A221,'[1]2. Child Protection'!$B$8:$BG$226,'[1]2. Child Protection'!AB$1,FALSE)=H221,"",VLOOKUP($A221,'[1]2. Child Protection'!$B$8:$BG$226,'[1]2. Child Protection'!AB$1,FALSE))</f>
        <v>DHS, MICS, other national surveys, censuses and vital registration systems</v>
      </c>
      <c r="S221" s="61" t="s">
        <v>719</v>
      </c>
      <c r="T221" s="133">
        <v>132.9</v>
      </c>
      <c r="U221" s="132">
        <f t="shared" si="37"/>
        <v>132.92259691591755</v>
      </c>
      <c r="V221" s="135">
        <f t="shared" si="38"/>
        <v>0.79435714960780635</v>
      </c>
      <c r="W221" s="61" t="str">
        <f t="shared" si="39"/>
        <v>Based on 2 countries with a population coverage 100 per cent of the regional juvenile/adolescent population</v>
      </c>
      <c r="X221" s="61" t="b">
        <f>W221=G221</f>
        <v>1</v>
      </c>
      <c r="AB221" s="61" t="s">
        <v>302</v>
      </c>
      <c r="AC221" s="61" t="s">
        <v>708</v>
      </c>
      <c r="AD221" s="132">
        <v>31.862521988573576</v>
      </c>
      <c r="AE221" s="135">
        <v>0.99023468406980852</v>
      </c>
      <c r="AF221" s="61" t="s">
        <v>682</v>
      </c>
    </row>
    <row r="222" spans="1:32" x14ac:dyDescent="0.3">
      <c r="A222" s="56" t="s">
        <v>301</v>
      </c>
      <c r="B222" s="92"/>
      <c r="C222" s="89">
        <v>24.2</v>
      </c>
      <c r="D222" s="92"/>
      <c r="E222" s="89"/>
      <c r="F222" s="90"/>
      <c r="G222" s="102" t="s">
        <v>688</v>
      </c>
      <c r="J222" s="61">
        <f>IF(VLOOKUP($A222,'[1]2. Child Protection'!$B$8:$BG$226,'[1]2. Child Protection'!T$1,FALSE)=C222,"",VLOOKUP($A222,'[1]2. Child Protection'!$B$8:$BG$226,'[1]2. Child Protection'!T$1,FALSE)-C222)</f>
        <v>43.16</v>
      </c>
      <c r="K222" s="61" t="str">
        <f>IF(VLOOKUP($A222,'[1]2. Child Protection'!$B$8:$BG$226,'[1]2. Child Protection'!U$1,FALSE)=D222,"",VLOOKUP($A222,'[1]2. Child Protection'!$B$8:$BG$226,'[1]2. Child Protection'!U$1,FALSE))</f>
        <v/>
      </c>
      <c r="L222" s="74" t="e">
        <f>IF(VLOOKUP($A222,'[1]2. Child Protection'!$B$8:$BG$226,'[1]2. Child Protection'!V$1,FALSE)=#REF!,"",VLOOKUP($A222,'[1]2. Child Protection'!$B$8:$BG$226,'[1]2. Child Protection'!V$1,FALSE))</f>
        <v>#REF!</v>
      </c>
      <c r="M222" s="74" t="e">
        <f>IF(VLOOKUP($A222,'[1]2. Child Protection'!$B$8:$BG$226,'[1]2. Child Protection'!W$1,FALSE)=#REF!,"",VLOOKUP($A222,'[1]2. Child Protection'!$B$8:$BG$226,'[1]2. Child Protection'!W$1,FALSE))</f>
        <v>#REF!</v>
      </c>
      <c r="N222" s="74">
        <f>IF(VLOOKUP($A222,'[1]2. Child Protection'!$B$8:$BG$226,'[1]2. Child Protection'!X$1,FALSE)=E222,"",VLOOKUP($A222,'[1]2. Child Protection'!$B$8:$BG$226,'[1]2. Child Protection'!X$1,FALSE))</f>
        <v>70.040000000000006</v>
      </c>
      <c r="O222" s="74" t="e">
        <f>IF(VLOOKUP($A222,'[1]2. Child Protection'!$B$8:$BG$226,'[1]2. Child Protection'!Y$1,FALSE)=#REF!,"",VLOOKUP($A222,'[1]2. Child Protection'!$B$8:$BG$226,'[1]2. Child Protection'!Y$1,FALSE))</f>
        <v>#REF!</v>
      </c>
      <c r="P222" s="74">
        <f>IF(VLOOKUP($A222,'[1]2. Child Protection'!$B$8:$BG$226,'[1]2. Child Protection'!Z$1,FALSE)=F222,"",VLOOKUP($A222,'[1]2. Child Protection'!$B$8:$BG$226,'[1]2. Child Protection'!Z$1,FALSE))</f>
        <v>70.25</v>
      </c>
      <c r="Q222" s="74">
        <f>IF(VLOOKUP($A222,'[1]2. Child Protection'!$B$8:$BG$226,'[1]2. Child Protection'!AA$1,FALSE)=G222,"",VLOOKUP($A222,'[1]2. Child Protection'!$B$8:$BG$226,'[1]2. Child Protection'!AA$1,FALSE))</f>
        <v>0</v>
      </c>
      <c r="R222" s="61" t="str">
        <f>IF(VLOOKUP($A222,'[1]2. Child Protection'!$B$8:$BG$226,'[1]2. Child Protection'!AB$1,FALSE)=H222,"",VLOOKUP($A222,'[1]2. Child Protection'!$B$8:$BG$226,'[1]2. Child Protection'!AB$1,FALSE))</f>
        <v>DHS, MICS, other national surveys, censuses and vital registration systems</v>
      </c>
      <c r="S222" s="61" t="s">
        <v>718</v>
      </c>
      <c r="T222" s="133">
        <v>24.2</v>
      </c>
      <c r="U222" s="132">
        <f t="shared" si="37"/>
        <v>24.04166571066007</v>
      </c>
      <c r="V222" s="135">
        <f t="shared" si="38"/>
        <v>0.97242201006916273</v>
      </c>
      <c r="W222" s="61" t="str">
        <f t="shared" si="39"/>
        <v>Based on 7 countries with a population coverage 100 per cent of the regional juvenile/adolescent population</v>
      </c>
      <c r="X222" s="61" t="b">
        <f>W222=G222</f>
        <v>1</v>
      </c>
      <c r="AB222" s="61" t="s">
        <v>303</v>
      </c>
      <c r="AC222" s="61" t="s">
        <v>716</v>
      </c>
      <c r="AD222" s="132">
        <v>75.159316123845059</v>
      </c>
      <c r="AE222" s="135">
        <v>0.97760836678985796</v>
      </c>
      <c r="AF222" s="61" t="s">
        <v>686</v>
      </c>
    </row>
    <row r="223" spans="1:32" x14ac:dyDescent="0.3">
      <c r="A223" s="57" t="s">
        <v>298</v>
      </c>
      <c r="B223" s="93"/>
      <c r="C223" s="89" t="s">
        <v>23</v>
      </c>
      <c r="D223" s="93"/>
      <c r="E223" s="89"/>
      <c r="F223" s="89"/>
      <c r="G223" s="102"/>
      <c r="J223" s="61" t="e">
        <f>IF(VLOOKUP($A223,'[1]2. Child Protection'!$B$8:$BG$226,'[1]2. Child Protection'!T$1,FALSE)=C223,"",VLOOKUP($A223,'[1]2. Child Protection'!$B$8:$BG$226,'[1]2. Child Protection'!T$1,FALSE)-C223)</f>
        <v>#VALUE!</v>
      </c>
      <c r="K223" s="61" t="str">
        <f>IF(VLOOKUP($A223,'[1]2. Child Protection'!$B$8:$BG$226,'[1]2. Child Protection'!U$1,FALSE)=D223,"",VLOOKUP($A223,'[1]2. Child Protection'!$B$8:$BG$226,'[1]2. Child Protection'!U$1,FALSE))</f>
        <v/>
      </c>
      <c r="L223" s="74" t="e">
        <f>IF(VLOOKUP($A223,'[1]2. Child Protection'!$B$8:$BG$226,'[1]2. Child Protection'!V$1,FALSE)=#REF!,"",VLOOKUP($A223,'[1]2. Child Protection'!$B$8:$BG$226,'[1]2. Child Protection'!V$1,FALSE))</f>
        <v>#REF!</v>
      </c>
      <c r="M223" s="74" t="e">
        <f>IF(VLOOKUP($A223,'[1]2. Child Protection'!$B$8:$BG$226,'[1]2. Child Protection'!W$1,FALSE)=#REF!,"",VLOOKUP($A223,'[1]2. Child Protection'!$B$8:$BG$226,'[1]2. Child Protection'!W$1,FALSE))</f>
        <v>#REF!</v>
      </c>
      <c r="N223" s="74">
        <f>IF(VLOOKUP($A223,'[1]2. Child Protection'!$B$8:$BG$226,'[1]2. Child Protection'!X$1,FALSE)=E223,"",VLOOKUP($A223,'[1]2. Child Protection'!$B$8:$BG$226,'[1]2. Child Protection'!X$1,FALSE))</f>
        <v>45.24</v>
      </c>
      <c r="O223" s="74" t="e">
        <f>IF(VLOOKUP($A223,'[1]2. Child Protection'!$B$8:$BG$226,'[1]2. Child Protection'!Y$1,FALSE)=#REF!,"",VLOOKUP($A223,'[1]2. Child Protection'!$B$8:$BG$226,'[1]2. Child Protection'!Y$1,FALSE))</f>
        <v>#REF!</v>
      </c>
      <c r="P223" s="74">
        <f>IF(VLOOKUP($A223,'[1]2. Child Protection'!$B$8:$BG$226,'[1]2. Child Protection'!Z$1,FALSE)=F223,"",VLOOKUP($A223,'[1]2. Child Protection'!$B$8:$BG$226,'[1]2. Child Protection'!Z$1,FALSE))</f>
        <v>44.14</v>
      </c>
      <c r="Q223" s="74" t="str">
        <f>IF(VLOOKUP($A223,'[1]2. Child Protection'!$B$8:$BG$226,'[1]2. Child Protection'!AA$1,FALSE)=G223,"",VLOOKUP($A223,'[1]2. Child Protection'!$B$8:$BG$226,'[1]2. Child Protection'!AA$1,FALSE))</f>
        <v/>
      </c>
      <c r="R223" s="61" t="str">
        <f>IF(VLOOKUP($A223,'[1]2. Child Protection'!$B$8:$BG$226,'[1]2. Child Protection'!AB$1,FALSE)=H223,"",VLOOKUP($A223,'[1]2. Child Protection'!$B$8:$BG$226,'[1]2. Child Protection'!AB$1,FALSE))</f>
        <v>DHS, MICS, other national surveys, censuses and vital registration systems</v>
      </c>
      <c r="S223" s="61" t="s">
        <v>709</v>
      </c>
      <c r="T223" s="133" t="s">
        <v>23</v>
      </c>
      <c r="U223" s="132">
        <f t="shared" si="37"/>
        <v>39.569779977141096</v>
      </c>
      <c r="V223" s="135">
        <f t="shared" si="38"/>
        <v>0.46479510808038377</v>
      </c>
      <c r="W223" s="61" t="str">
        <f t="shared" si="39"/>
        <v>Based on 35 countries with a population coverage 38 per cent of the regional juvenile/adolescent population</v>
      </c>
      <c r="X223" s="61" t="b">
        <f>W223=G223</f>
        <v>0</v>
      </c>
      <c r="AB223" s="61" t="s">
        <v>304</v>
      </c>
      <c r="AC223" s="61" t="s">
        <v>710</v>
      </c>
      <c r="AD223" s="132">
        <v>35.930625100342006</v>
      </c>
      <c r="AE223" s="135">
        <v>0.95130709302696148</v>
      </c>
      <c r="AF223" s="61" t="s">
        <v>683</v>
      </c>
    </row>
    <row r="224" spans="1:32" x14ac:dyDescent="0.3">
      <c r="A224" s="58" t="s">
        <v>333</v>
      </c>
      <c r="B224" s="94"/>
      <c r="C224" s="89" t="s">
        <v>23</v>
      </c>
      <c r="D224" s="94"/>
      <c r="E224" s="89"/>
      <c r="F224" s="89"/>
      <c r="G224" s="80"/>
      <c r="J224" s="61" t="e">
        <f>IF(VLOOKUP($A224,'[1]2. Child Protection'!$B$8:$BG$226,'[1]2. Child Protection'!T$1,FALSE)=C224,"",VLOOKUP($A224,'[1]2. Child Protection'!$B$8:$BG$226,'[1]2. Child Protection'!T$1,FALSE)-C224)</f>
        <v>#N/A</v>
      </c>
      <c r="K224" s="61" t="e">
        <f>IF(VLOOKUP($A224,'[1]2. Child Protection'!$B$8:$BG$226,'[1]2. Child Protection'!U$1,FALSE)=D224,"",VLOOKUP($A224,'[1]2. Child Protection'!$B$8:$BG$226,'[1]2. Child Protection'!U$1,FALSE))</f>
        <v>#N/A</v>
      </c>
      <c r="L224" s="74" t="e">
        <f>IF(VLOOKUP($A224,'[1]2. Child Protection'!$B$8:$BG$226,'[1]2. Child Protection'!V$1,FALSE)=#REF!,"",VLOOKUP($A224,'[1]2. Child Protection'!$B$8:$BG$226,'[1]2. Child Protection'!V$1,FALSE))</f>
        <v>#N/A</v>
      </c>
      <c r="M224" s="74" t="e">
        <f>IF(VLOOKUP($A224,'[1]2. Child Protection'!$B$8:$BG$226,'[1]2. Child Protection'!W$1,FALSE)=#REF!,"",VLOOKUP($A224,'[1]2. Child Protection'!$B$8:$BG$226,'[1]2. Child Protection'!W$1,FALSE))</f>
        <v>#N/A</v>
      </c>
      <c r="N224" s="74" t="e">
        <f>IF(VLOOKUP($A224,'[1]2. Child Protection'!$B$8:$BG$226,'[1]2. Child Protection'!X$1,FALSE)=E224,"",VLOOKUP($A224,'[1]2. Child Protection'!$B$8:$BG$226,'[1]2. Child Protection'!X$1,FALSE))</f>
        <v>#N/A</v>
      </c>
      <c r="O224" s="74" t="e">
        <f>IF(VLOOKUP($A224,'[1]2. Child Protection'!$B$8:$BG$226,'[1]2. Child Protection'!Y$1,FALSE)=#REF!,"",VLOOKUP($A224,'[1]2. Child Protection'!$B$8:$BG$226,'[1]2. Child Protection'!Y$1,FALSE))</f>
        <v>#N/A</v>
      </c>
      <c r="P224" s="74" t="e">
        <f>IF(VLOOKUP($A224,'[1]2. Child Protection'!$B$8:$BG$226,'[1]2. Child Protection'!Z$1,FALSE)=F224,"",VLOOKUP($A224,'[1]2. Child Protection'!$B$8:$BG$226,'[1]2. Child Protection'!Z$1,FALSE))</f>
        <v>#N/A</v>
      </c>
      <c r="Q224" s="74" t="e">
        <f>IF(VLOOKUP($A224,'[1]2. Child Protection'!$B$8:$BG$226,'[1]2. Child Protection'!AA$1,FALSE)=G224,"",VLOOKUP($A224,'[1]2. Child Protection'!$B$8:$BG$226,'[1]2. Child Protection'!AA$1,FALSE))</f>
        <v>#N/A</v>
      </c>
      <c r="R224" s="61" t="e">
        <f>IF(VLOOKUP($A224,'[1]2. Child Protection'!$B$8:$BG$226,'[1]2. Child Protection'!AB$1,FALSE)=H224,"",VLOOKUP($A224,'[1]2. Child Protection'!$B$8:$BG$226,'[1]2. Child Protection'!AB$1,FALSE))</f>
        <v>#N/A</v>
      </c>
      <c r="S224" s="61" t="s">
        <v>711</v>
      </c>
      <c r="T224" s="133" t="s">
        <v>23</v>
      </c>
      <c r="U224" s="132">
        <f t="shared" si="37"/>
        <v>48.872541533933379</v>
      </c>
      <c r="V224" s="135">
        <f t="shared" si="38"/>
        <v>0.2876196647216992</v>
      </c>
      <c r="W224" s="61" t="str">
        <f t="shared" si="39"/>
        <v>Based on 16 countries with a population coverage 46 per cent of the regional juvenile/adolescent population</v>
      </c>
      <c r="X224" s="61" t="b">
        <f>W224=G224</f>
        <v>0</v>
      </c>
      <c r="AB224" s="61" t="s">
        <v>332</v>
      </c>
      <c r="AC224" s="61" t="s">
        <v>712</v>
      </c>
      <c r="AD224" s="132">
        <v>30.238797389345613</v>
      </c>
      <c r="AE224" s="135">
        <v>1</v>
      </c>
      <c r="AF224" s="61" t="s">
        <v>684</v>
      </c>
    </row>
    <row r="225" spans="1:32" x14ac:dyDescent="0.3">
      <c r="A225" s="56" t="s">
        <v>328</v>
      </c>
      <c r="B225" s="92"/>
      <c r="C225" s="89" t="s">
        <v>23</v>
      </c>
      <c r="D225" s="92"/>
      <c r="E225" s="89"/>
      <c r="F225" s="89"/>
      <c r="G225" s="102"/>
      <c r="J225" s="61" t="e">
        <f>IF(VLOOKUP($A225,'[1]2. Child Protection'!$B$8:$BG$226,'[1]2. Child Protection'!T$1,FALSE)=C225,"",VLOOKUP($A225,'[1]2. Child Protection'!$B$8:$BG$226,'[1]2. Child Protection'!T$1,FALSE)-C225)</f>
        <v>#VALUE!</v>
      </c>
      <c r="K225" s="61" t="str">
        <f>IF(VLOOKUP($A225,'[1]2. Child Protection'!$B$8:$BG$226,'[1]2. Child Protection'!U$1,FALSE)=D225,"",VLOOKUP($A225,'[1]2. Child Protection'!$B$8:$BG$226,'[1]2. Child Protection'!U$1,FALSE))</f>
        <v/>
      </c>
      <c r="L225" s="74" t="e">
        <f>IF(VLOOKUP($A225,'[1]2. Child Protection'!$B$8:$BG$226,'[1]2. Child Protection'!V$1,FALSE)=#REF!,"",VLOOKUP($A225,'[1]2. Child Protection'!$B$8:$BG$226,'[1]2. Child Protection'!V$1,FALSE))</f>
        <v>#REF!</v>
      </c>
      <c r="M225" s="74" t="e">
        <f>IF(VLOOKUP($A225,'[1]2. Child Protection'!$B$8:$BG$226,'[1]2. Child Protection'!W$1,FALSE)=#REF!,"",VLOOKUP($A225,'[1]2. Child Protection'!$B$8:$BG$226,'[1]2. Child Protection'!W$1,FALSE))</f>
        <v>#REF!</v>
      </c>
      <c r="N225" s="74">
        <f>IF(VLOOKUP($A225,'[1]2. Child Protection'!$B$8:$BG$226,'[1]2. Child Protection'!X$1,FALSE)=E225,"",VLOOKUP($A225,'[1]2. Child Protection'!$B$8:$BG$226,'[1]2. Child Protection'!X$1,FALSE))</f>
        <v>53.94</v>
      </c>
      <c r="O225" s="74" t="e">
        <f>IF(VLOOKUP($A225,'[1]2. Child Protection'!$B$8:$BG$226,'[1]2. Child Protection'!Y$1,FALSE)=#REF!,"",VLOOKUP($A225,'[1]2. Child Protection'!$B$8:$BG$226,'[1]2. Child Protection'!Y$1,FALSE))</f>
        <v>#REF!</v>
      </c>
      <c r="P225" s="74">
        <f>IF(VLOOKUP($A225,'[1]2. Child Protection'!$B$8:$BG$226,'[1]2. Child Protection'!Z$1,FALSE)=F225,"",VLOOKUP($A225,'[1]2. Child Protection'!$B$8:$BG$226,'[1]2. Child Protection'!Z$1,FALSE))</f>
        <v>52.45</v>
      </c>
      <c r="Q225" s="74" t="str">
        <f>IF(VLOOKUP($A225,'[1]2. Child Protection'!$B$8:$BG$226,'[1]2. Child Protection'!AA$1,FALSE)=G225,"",VLOOKUP($A225,'[1]2. Child Protection'!$B$8:$BG$226,'[1]2. Child Protection'!AA$1,FALSE))</f>
        <v/>
      </c>
      <c r="R225" s="61" t="str">
        <f>IF(VLOOKUP($A225,'[1]2. Child Protection'!$B$8:$BG$226,'[1]2. Child Protection'!AB$1,FALSE)=H225,"",VLOOKUP($A225,'[1]2. Child Protection'!$B$8:$BG$226,'[1]2. Child Protection'!AB$1,FALSE))</f>
        <v>DHS, MICS, other national surveys, censuses and vital registration systems</v>
      </c>
      <c r="S225" s="61" t="s">
        <v>713</v>
      </c>
      <c r="T225" s="133" t="s">
        <v>23</v>
      </c>
      <c r="U225" s="132">
        <f t="shared" si="37"/>
        <v>24.099829207399125</v>
      </c>
      <c r="V225" s="135">
        <f t="shared" si="38"/>
        <v>0.46165907292402819</v>
      </c>
      <c r="W225" s="61" t="str">
        <f t="shared" si="39"/>
        <v>Based on 19 countries with a population coverage 29 per cent of the regional juvenile/adolescent population</v>
      </c>
      <c r="X225" s="61" t="b">
        <f>W225=G225</f>
        <v>0</v>
      </c>
      <c r="AB225" s="61" t="s">
        <v>330</v>
      </c>
      <c r="AC225" s="61" t="s">
        <v>714</v>
      </c>
      <c r="AD225" s="132">
        <v>40.540418591270537</v>
      </c>
      <c r="AE225" s="135">
        <v>1</v>
      </c>
      <c r="AF225" s="61" t="s">
        <v>685</v>
      </c>
    </row>
    <row r="226" spans="1:32" x14ac:dyDescent="0.3">
      <c r="A226" s="56" t="s">
        <v>307</v>
      </c>
      <c r="B226" s="92"/>
      <c r="C226" s="89">
        <v>30.5</v>
      </c>
      <c r="D226" s="92"/>
      <c r="E226" s="89"/>
      <c r="F226" s="89"/>
      <c r="G226" s="102" t="s">
        <v>689</v>
      </c>
      <c r="J226" s="61">
        <f>IF(VLOOKUP($A226,'[1]2. Child Protection'!$B$8:$BG$226,'[1]2. Child Protection'!T$1,FALSE)=C226,"",VLOOKUP($A226,'[1]2. Child Protection'!$B$8:$BG$226,'[1]2. Child Protection'!T$1,FALSE)-C226)</f>
        <v>10.060000000000002</v>
      </c>
      <c r="K226" s="61" t="str">
        <f>IF(VLOOKUP($A226,'[1]2. Child Protection'!$B$8:$BG$226,'[1]2. Child Protection'!U$1,FALSE)=D226,"",VLOOKUP($A226,'[1]2. Child Protection'!$B$8:$BG$226,'[1]2. Child Protection'!U$1,FALSE))</f>
        <v/>
      </c>
      <c r="L226" s="74" t="e">
        <f>IF(VLOOKUP($A226,'[1]2. Child Protection'!$B$8:$BG$226,'[1]2. Child Protection'!V$1,FALSE)=#REF!,"",VLOOKUP($A226,'[1]2. Child Protection'!$B$8:$BG$226,'[1]2. Child Protection'!V$1,FALSE))</f>
        <v>#REF!</v>
      </c>
      <c r="M226" s="74" t="e">
        <f>IF(VLOOKUP($A226,'[1]2. Child Protection'!$B$8:$BG$226,'[1]2. Child Protection'!W$1,FALSE)=#REF!,"",VLOOKUP($A226,'[1]2. Child Protection'!$B$8:$BG$226,'[1]2. Child Protection'!W$1,FALSE))</f>
        <v>#REF!</v>
      </c>
      <c r="N226" s="74">
        <f>IF(VLOOKUP($A226,'[1]2. Child Protection'!$B$8:$BG$226,'[1]2. Child Protection'!X$1,FALSE)=E226,"",VLOOKUP($A226,'[1]2. Child Protection'!$B$8:$BG$226,'[1]2. Child Protection'!X$1,FALSE))</f>
        <v>45.14</v>
      </c>
      <c r="O226" s="74" t="e">
        <f>IF(VLOOKUP($A226,'[1]2. Child Protection'!$B$8:$BG$226,'[1]2. Child Protection'!Y$1,FALSE)=#REF!,"",VLOOKUP($A226,'[1]2. Child Protection'!$B$8:$BG$226,'[1]2. Child Protection'!Y$1,FALSE))</f>
        <v>#REF!</v>
      </c>
      <c r="P226" s="74">
        <f>IF(VLOOKUP($A226,'[1]2. Child Protection'!$B$8:$BG$226,'[1]2. Child Protection'!Z$1,FALSE)=F226,"",VLOOKUP($A226,'[1]2. Child Protection'!$B$8:$BG$226,'[1]2. Child Protection'!Z$1,FALSE))</f>
        <v>44.44</v>
      </c>
      <c r="Q226" s="74">
        <f>IF(VLOOKUP($A226,'[1]2. Child Protection'!$B$8:$BG$226,'[1]2. Child Protection'!AA$1,FALSE)=G226,"",VLOOKUP($A226,'[1]2. Child Protection'!$B$8:$BG$226,'[1]2. Child Protection'!AA$1,FALSE))</f>
        <v>0</v>
      </c>
      <c r="R226" s="61" t="str">
        <f>IF(VLOOKUP($A226,'[1]2. Child Protection'!$B$8:$BG$226,'[1]2. Child Protection'!AB$1,FALSE)=H226,"",VLOOKUP($A226,'[1]2. Child Protection'!$B$8:$BG$226,'[1]2. Child Protection'!AB$1,FALSE))</f>
        <v>DHS, MICS, other national surveys, censuses and vital registration systems</v>
      </c>
      <c r="S226" s="61" t="s">
        <v>720</v>
      </c>
      <c r="T226" s="133">
        <v>30.5</v>
      </c>
      <c r="U226" s="132">
        <f t="shared" si="37"/>
        <v>30.47667322185627</v>
      </c>
      <c r="V226" s="135">
        <f t="shared" si="38"/>
        <v>0.80974255277652984</v>
      </c>
      <c r="W226" s="61" t="str">
        <f t="shared" si="39"/>
        <v>Based on 29 countries with a population coverage 61 per cent of the regional juvenile/adolescent population</v>
      </c>
      <c r="X226" s="61" t="b">
        <f>W226=G226</f>
        <v>1</v>
      </c>
      <c r="AB226" s="61" t="s">
        <v>306</v>
      </c>
      <c r="AC226" s="61" t="s">
        <v>719</v>
      </c>
      <c r="AD226" s="132">
        <v>132.92259691591755</v>
      </c>
      <c r="AE226" s="135">
        <v>0.79435714960780635</v>
      </c>
      <c r="AF226" s="61" t="s">
        <v>687</v>
      </c>
    </row>
    <row r="227" spans="1:32" x14ac:dyDescent="0.3">
      <c r="A227" s="59" t="s">
        <v>310</v>
      </c>
      <c r="B227" s="95"/>
      <c r="C227" s="81">
        <v>35.9</v>
      </c>
      <c r="D227" s="95"/>
      <c r="E227" s="81"/>
      <c r="F227" s="81"/>
      <c r="G227" s="103" t="s">
        <v>697</v>
      </c>
      <c r="J227" s="61">
        <f>IF(VLOOKUP($A227,'[1]2. Child Protection'!$B$8:$BG$226,'[1]2. Child Protection'!T$1,FALSE)=C227,"",VLOOKUP($A227,'[1]2. Child Protection'!$B$8:$BG$226,'[1]2. Child Protection'!T$1,FALSE)-C227)</f>
        <v>35.690000000000005</v>
      </c>
      <c r="K227" s="61" t="str">
        <f>IF(VLOOKUP($A227,'[1]2. Child Protection'!$B$8:$BG$226,'[1]2. Child Protection'!U$1,FALSE)=D227,"",VLOOKUP($A227,'[1]2. Child Protection'!$B$8:$BG$226,'[1]2. Child Protection'!U$1,FALSE))</f>
        <v/>
      </c>
      <c r="L227" s="74" t="e">
        <f>IF(VLOOKUP($A227,'[1]2. Child Protection'!$B$8:$BG$226,'[1]2. Child Protection'!V$1,FALSE)=#REF!,"",VLOOKUP($A227,'[1]2. Child Protection'!$B$8:$BG$226,'[1]2. Child Protection'!V$1,FALSE))</f>
        <v>#REF!</v>
      </c>
      <c r="M227" s="74" t="e">
        <f>IF(VLOOKUP($A227,'[1]2. Child Protection'!$B$8:$BG$226,'[1]2. Child Protection'!W$1,FALSE)=#REF!,"",VLOOKUP($A227,'[1]2. Child Protection'!$B$8:$BG$226,'[1]2. Child Protection'!W$1,FALSE))</f>
        <v>#REF!</v>
      </c>
      <c r="N227" s="74">
        <f>IF(VLOOKUP($A227,'[1]2. Child Protection'!$B$8:$BG$226,'[1]2. Child Protection'!X$1,FALSE)=E227,"",VLOOKUP($A227,'[1]2. Child Protection'!$B$8:$BG$226,'[1]2. Child Protection'!X$1,FALSE))</f>
        <v>75.88</v>
      </c>
      <c r="O227" s="74" t="e">
        <f>IF(VLOOKUP($A227,'[1]2. Child Protection'!$B$8:$BG$226,'[1]2. Child Protection'!Y$1,FALSE)=#REF!,"",VLOOKUP($A227,'[1]2. Child Protection'!$B$8:$BG$226,'[1]2. Child Protection'!Y$1,FALSE))</f>
        <v>#REF!</v>
      </c>
      <c r="P227" s="74">
        <f>IF(VLOOKUP($A227,'[1]2. Child Protection'!$B$8:$BG$226,'[1]2. Child Protection'!Z$1,FALSE)=F227,"",VLOOKUP($A227,'[1]2. Child Protection'!$B$8:$BG$226,'[1]2. Child Protection'!Z$1,FALSE))</f>
        <v>75.25</v>
      </c>
      <c r="Q227" s="74">
        <f>IF(VLOOKUP($A227,'[1]2. Child Protection'!$B$8:$BG$226,'[1]2. Child Protection'!AA$1,FALSE)=G227,"",VLOOKUP($A227,'[1]2. Child Protection'!$B$8:$BG$226,'[1]2. Child Protection'!AA$1,FALSE))</f>
        <v>0</v>
      </c>
      <c r="R227" s="61" t="str">
        <f>IF(VLOOKUP($A227,'[1]2. Child Protection'!$B$8:$BG$226,'[1]2. Child Protection'!AB$1,FALSE)=H227,"",VLOOKUP($A227,'[1]2. Child Protection'!$B$8:$BG$226,'[1]2. Child Protection'!AB$1,FALSE))</f>
        <v>DHS, MICS, other national surveys, censuses and vital registration systems</v>
      </c>
      <c r="S227" s="61" t="s">
        <v>721</v>
      </c>
      <c r="T227" s="133">
        <v>35.9</v>
      </c>
      <c r="U227" s="132">
        <f t="shared" si="37"/>
        <v>35.822188939954899</v>
      </c>
      <c r="V227" s="135">
        <f t="shared" si="38"/>
        <v>0</v>
      </c>
      <c r="W227" s="61" t="str">
        <f t="shared" si="39"/>
        <v>Based on 158 countries with a population coverage 81 per cent of the regional juvenile/adolescent population</v>
      </c>
      <c r="X227" s="61" t="b">
        <f>W227=G227</f>
        <v>0</v>
      </c>
      <c r="AB227" s="61" t="s">
        <v>722</v>
      </c>
      <c r="AD227" s="132">
        <v>31.761238707211668</v>
      </c>
      <c r="AE227" s="135">
        <v>0.61043467628177361</v>
      </c>
      <c r="AF227" s="61" t="s">
        <v>730</v>
      </c>
    </row>
    <row r="228" spans="1:32" x14ac:dyDescent="0.3">
      <c r="A228" s="74"/>
      <c r="B228" s="74"/>
      <c r="C228" s="74"/>
      <c r="D228" s="74"/>
      <c r="E228" s="69"/>
      <c r="F228" s="69"/>
      <c r="G228" s="69"/>
      <c r="AB228" s="61" t="s">
        <v>307</v>
      </c>
      <c r="AC228" s="61" t="s">
        <v>720</v>
      </c>
      <c r="AD228" s="132">
        <v>30.47667322185627</v>
      </c>
      <c r="AE228" s="135">
        <v>0.80974255277652984</v>
      </c>
      <c r="AF228" s="61" t="s">
        <v>689</v>
      </c>
    </row>
    <row r="229" spans="1:32" x14ac:dyDescent="0.3">
      <c r="A229" s="82" t="s">
        <v>311</v>
      </c>
      <c r="B229" s="82"/>
      <c r="C229" s="83" t="s">
        <v>313</v>
      </c>
      <c r="D229" s="82"/>
      <c r="E229" s="83"/>
      <c r="F229" s="69"/>
      <c r="G229" s="69"/>
      <c r="AB229" s="61" t="s">
        <v>310</v>
      </c>
      <c r="AD229" s="132">
        <v>36.30806646263575</v>
      </c>
      <c r="AE229" s="135">
        <v>0.80974255277652984</v>
      </c>
      <c r="AF229" s="61" t="s">
        <v>731</v>
      </c>
    </row>
    <row r="230" spans="1:32" x14ac:dyDescent="0.3">
      <c r="A230" s="82"/>
      <c r="B230" s="82"/>
      <c r="C230" s="61" t="s">
        <v>315</v>
      </c>
      <c r="D230" s="82"/>
      <c r="E230" s="83"/>
      <c r="F230" s="61"/>
      <c r="AB230" s="61" t="s">
        <v>723</v>
      </c>
      <c r="AC230" s="61" t="s">
        <v>721</v>
      </c>
      <c r="AD230" s="132">
        <v>35.822188939954899</v>
      </c>
      <c r="AF230" s="61" t="s">
        <v>731</v>
      </c>
    </row>
    <row r="231" spans="1:32" x14ac:dyDescent="0.3">
      <c r="A231" s="82"/>
      <c r="B231" s="82"/>
      <c r="C231" s="61" t="s">
        <v>318</v>
      </c>
      <c r="D231" s="82"/>
      <c r="E231" s="83"/>
      <c r="F231" s="61"/>
    </row>
    <row r="232" spans="1:32" x14ac:dyDescent="0.3">
      <c r="C232" s="83" t="s">
        <v>690</v>
      </c>
      <c r="E232" s="61"/>
      <c r="F232" s="61"/>
    </row>
    <row r="233" spans="1:32" x14ac:dyDescent="0.3">
      <c r="C233" s="83" t="s">
        <v>696</v>
      </c>
      <c r="E233" s="61"/>
      <c r="F233" s="61"/>
    </row>
    <row r="234" spans="1:32" x14ac:dyDescent="0.3">
      <c r="E234" s="84"/>
      <c r="F234" s="61"/>
    </row>
    <row r="235" spans="1:32" x14ac:dyDescent="0.3">
      <c r="A235" s="60" t="s">
        <v>542</v>
      </c>
      <c r="B235" s="60"/>
      <c r="C235" s="61" t="s">
        <v>693</v>
      </c>
      <c r="D235" s="60"/>
      <c r="E235" s="61"/>
      <c r="F235" s="61"/>
    </row>
    <row r="236" spans="1:32" x14ac:dyDescent="0.3">
      <c r="E236" s="84"/>
      <c r="F236" s="61"/>
    </row>
    <row r="237" spans="1:32" x14ac:dyDescent="0.3">
      <c r="A237" s="60" t="s">
        <v>541</v>
      </c>
      <c r="B237" s="60"/>
      <c r="C237" s="60" t="s">
        <v>544</v>
      </c>
      <c r="D237" s="60"/>
      <c r="E237" s="84"/>
      <c r="F237" s="61"/>
    </row>
    <row r="238" spans="1:32" x14ac:dyDescent="0.3">
      <c r="E238" s="84"/>
      <c r="F238" s="61"/>
    </row>
    <row r="239" spans="1:32" s="65" customFormat="1" x14ac:dyDescent="0.3">
      <c r="A239" s="85" t="s">
        <v>323</v>
      </c>
      <c r="B239" s="85"/>
      <c r="C239" s="85"/>
      <c r="D239" s="85"/>
      <c r="E239" s="86"/>
    </row>
    <row r="240" spans="1:32" s="65" customFormat="1" x14ac:dyDescent="0.3">
      <c r="A240" s="60" t="s">
        <v>324</v>
      </c>
      <c r="B240" s="60"/>
      <c r="C240" s="99" t="s">
        <v>325</v>
      </c>
      <c r="D240" s="60"/>
      <c r="E240" s="87"/>
    </row>
    <row r="241" spans="5:6" x14ac:dyDescent="0.3">
      <c r="E241" s="84"/>
      <c r="F241" s="61"/>
    </row>
    <row r="242" spans="5:6" x14ac:dyDescent="0.3">
      <c r="E242" s="84"/>
      <c r="F242" s="61"/>
    </row>
    <row r="243" spans="5:6" x14ac:dyDescent="0.3">
      <c r="E243" s="84"/>
      <c r="F243" s="61"/>
    </row>
    <row r="244" spans="5:6" x14ac:dyDescent="0.3">
      <c r="E244" s="84"/>
      <c r="F244" s="61"/>
    </row>
    <row r="245" spans="5:6" x14ac:dyDescent="0.3">
      <c r="E245" s="84"/>
      <c r="F245" s="61"/>
    </row>
    <row r="246" spans="5:6" x14ac:dyDescent="0.3">
      <c r="E246" s="84"/>
      <c r="F246" s="61"/>
    </row>
    <row r="247" spans="5:6" x14ac:dyDescent="0.3">
      <c r="E247" s="84"/>
      <c r="F247" s="61"/>
    </row>
    <row r="248" spans="5:6" x14ac:dyDescent="0.3">
      <c r="E248" s="84"/>
      <c r="F248" s="61"/>
    </row>
    <row r="249" spans="5:6" x14ac:dyDescent="0.3">
      <c r="E249" s="84"/>
      <c r="F249" s="61"/>
    </row>
    <row r="250" spans="5:6" x14ac:dyDescent="0.3">
      <c r="E250" s="84"/>
      <c r="F250" s="61"/>
    </row>
    <row r="251" spans="5:6" x14ac:dyDescent="0.3">
      <c r="E251" s="84"/>
      <c r="F251" s="61"/>
    </row>
    <row r="252" spans="5:6" x14ac:dyDescent="0.3">
      <c r="E252" s="84"/>
      <c r="F252" s="61"/>
    </row>
    <row r="253" spans="5:6" x14ac:dyDescent="0.3">
      <c r="E253" s="84"/>
      <c r="F253" s="61"/>
    </row>
    <row r="254" spans="5:6" x14ac:dyDescent="0.3">
      <c r="E254" s="84"/>
      <c r="F254" s="61"/>
    </row>
    <row r="255" spans="5:6" x14ac:dyDescent="0.3">
      <c r="E255" s="84"/>
      <c r="F255" s="61"/>
    </row>
    <row r="256" spans="5:6" x14ac:dyDescent="0.3">
      <c r="E256" s="84"/>
      <c r="F256" s="61"/>
    </row>
    <row r="257" spans="5:6" x14ac:dyDescent="0.3">
      <c r="E257" s="84"/>
      <c r="F257" s="61"/>
    </row>
    <row r="258" spans="5:6" x14ac:dyDescent="0.3">
      <c r="E258" s="84"/>
      <c r="F258" s="61"/>
    </row>
    <row r="259" spans="5:6" x14ac:dyDescent="0.3">
      <c r="E259" s="84"/>
      <c r="F259" s="61"/>
    </row>
    <row r="260" spans="5:6" x14ac:dyDescent="0.3">
      <c r="E260" s="84"/>
      <c r="F260" s="61"/>
    </row>
    <row r="261" spans="5:6" x14ac:dyDescent="0.3">
      <c r="E261" s="84"/>
      <c r="F261" s="61"/>
    </row>
    <row r="262" spans="5:6" x14ac:dyDescent="0.3">
      <c r="E262" s="84"/>
      <c r="F262" s="61"/>
    </row>
    <row r="263" spans="5:6" x14ac:dyDescent="0.3">
      <c r="E263" s="84"/>
      <c r="F263" s="61"/>
    </row>
    <row r="264" spans="5:6" x14ac:dyDescent="0.3">
      <c r="E264" s="84"/>
      <c r="F264" s="61"/>
    </row>
    <row r="265" spans="5:6" x14ac:dyDescent="0.3">
      <c r="E265" s="84"/>
      <c r="F265" s="61"/>
    </row>
    <row r="266" spans="5:6" x14ac:dyDescent="0.3">
      <c r="E266" s="84"/>
      <c r="F266" s="61"/>
    </row>
    <row r="267" spans="5:6" x14ac:dyDescent="0.3">
      <c r="E267" s="84"/>
      <c r="F267" s="61"/>
    </row>
    <row r="268" spans="5:6" x14ac:dyDescent="0.3">
      <c r="E268" s="84"/>
      <c r="F268" s="61"/>
    </row>
    <row r="269" spans="5:6" x14ac:dyDescent="0.3">
      <c r="E269" s="84"/>
      <c r="F269" s="61"/>
    </row>
    <row r="270" spans="5:6" x14ac:dyDescent="0.3">
      <c r="E270" s="84"/>
      <c r="F270" s="61"/>
    </row>
    <row r="271" spans="5:6" x14ac:dyDescent="0.3">
      <c r="E271" s="84"/>
      <c r="F271" s="61"/>
    </row>
    <row r="272" spans="5:6" x14ac:dyDescent="0.3">
      <c r="E272" s="84"/>
      <c r="F272" s="61"/>
    </row>
    <row r="273" spans="5:6" x14ac:dyDescent="0.3">
      <c r="E273" s="84"/>
      <c r="F273" s="61"/>
    </row>
    <row r="274" spans="5:6" x14ac:dyDescent="0.3">
      <c r="E274" s="84"/>
      <c r="F274" s="61"/>
    </row>
    <row r="275" spans="5:6" x14ac:dyDescent="0.3">
      <c r="E275" s="84"/>
      <c r="F275" s="61"/>
    </row>
    <row r="276" spans="5:6" x14ac:dyDescent="0.3">
      <c r="E276" s="84"/>
      <c r="F276" s="61"/>
    </row>
    <row r="277" spans="5:6" x14ac:dyDescent="0.3">
      <c r="E277" s="84"/>
      <c r="F277" s="61"/>
    </row>
    <row r="278" spans="5:6" x14ac:dyDescent="0.3">
      <c r="E278" s="84"/>
      <c r="F278" s="61"/>
    </row>
    <row r="279" spans="5:6" x14ac:dyDescent="0.3">
      <c r="E279" s="84"/>
      <c r="F279" s="61"/>
    </row>
    <row r="280" spans="5:6" x14ac:dyDescent="0.3">
      <c r="E280" s="84"/>
      <c r="F280" s="61"/>
    </row>
    <row r="281" spans="5:6" x14ac:dyDescent="0.3">
      <c r="E281" s="84"/>
      <c r="F281" s="61"/>
    </row>
    <row r="282" spans="5:6" x14ac:dyDescent="0.3">
      <c r="E282" s="84"/>
      <c r="F282" s="61"/>
    </row>
    <row r="283" spans="5:6" x14ac:dyDescent="0.3">
      <c r="E283" s="84"/>
      <c r="F283" s="61"/>
    </row>
    <row r="284" spans="5:6" x14ac:dyDescent="0.3">
      <c r="E284" s="84"/>
      <c r="F284" s="61"/>
    </row>
    <row r="285" spans="5:6" x14ac:dyDescent="0.3">
      <c r="E285" s="84"/>
      <c r="F285" s="61"/>
    </row>
    <row r="286" spans="5:6" x14ac:dyDescent="0.3">
      <c r="E286" s="84"/>
      <c r="F286" s="61"/>
    </row>
    <row r="287" spans="5:6" x14ac:dyDescent="0.3">
      <c r="E287" s="84"/>
      <c r="F287" s="61"/>
    </row>
    <row r="288" spans="5:6" x14ac:dyDescent="0.3">
      <c r="E288" s="84"/>
      <c r="F288" s="61"/>
    </row>
  </sheetData>
  <autoFilter ref="A10:AH212" xr:uid="{D6C1F2F1-C44D-446A-A31A-4A5F88CA3013}">
    <sortState xmlns:xlrd2="http://schemas.microsoft.com/office/spreadsheetml/2017/richdata2" ref="A11:AH212">
      <sortCondition ref="B10:B212"/>
    </sortState>
  </autoFilter>
  <mergeCells count="10">
    <mergeCell ref="E1:G1"/>
    <mergeCell ref="E2:G2"/>
    <mergeCell ref="A8:B9"/>
    <mergeCell ref="C8:G8"/>
    <mergeCell ref="J8:Q8"/>
    <mergeCell ref="C9:D9"/>
    <mergeCell ref="J9:K9"/>
    <mergeCell ref="L9:M9"/>
    <mergeCell ref="N9:O9"/>
    <mergeCell ref="P9:Q9"/>
  </mergeCells>
  <conditionalFormatting sqref="V216:V227">
    <cfRule type="cellIs" dxfId="0" priority="1" operator="lessThan">
      <formula>0.5</formula>
    </cfRule>
  </conditionalFormatting>
  <hyperlinks>
    <hyperlink ref="C240" r:id="rId1" xr:uid="{220B4C7A-09A1-4DF9-9E0F-D86E469BA6CA}"/>
  </hyperlinks>
  <pageMargins left="0.25" right="0.25"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F4843-8769-474E-8E80-2555F1CFD141}">
  <dimension ref="A1:P291"/>
  <sheetViews>
    <sheetView zoomScale="115" zoomScaleNormal="115" workbookViewId="0">
      <pane xSplit="1" ySplit="11" topLeftCell="B48" activePane="bottomRight" state="frozen"/>
      <selection pane="topRight" activeCell="B1" sqref="B1"/>
      <selection pane="bottomLeft" activeCell="A12" sqref="A12"/>
      <selection pane="bottomRight" activeCell="H174" sqref="H174"/>
    </sheetView>
  </sheetViews>
  <sheetFormatPr defaultColWidth="10.28515625" defaultRowHeight="12.75" x14ac:dyDescent="0.2"/>
  <cols>
    <col min="1" max="1" width="27.7109375" style="2" customWidth="1"/>
    <col min="2" max="2" width="5.7109375" style="5" customWidth="1"/>
    <col min="3" max="3" width="3.42578125" style="2" customWidth="1"/>
    <col min="4" max="4" width="5.5703125" style="5" customWidth="1"/>
    <col min="5" max="5" width="2.7109375" style="2" customWidth="1"/>
    <col min="6" max="6" width="5.7109375" style="5" customWidth="1"/>
    <col min="7" max="7" width="2.7109375" style="2" customWidth="1"/>
    <col min="8" max="8" width="24.5703125" style="2" customWidth="1"/>
    <col min="9" max="9" width="10.28515625" style="3"/>
    <col min="10" max="15" width="6.28515625" style="3" customWidth="1"/>
    <col min="16" max="16" width="16.7109375" style="3" customWidth="1"/>
    <col min="17" max="16384" width="10.28515625" style="3"/>
  </cols>
  <sheetData>
    <row r="1" spans="1:16" x14ac:dyDescent="0.2">
      <c r="A1" s="1"/>
      <c r="B1" s="124" t="s">
        <v>0</v>
      </c>
      <c r="C1" s="124"/>
      <c r="D1" s="124"/>
      <c r="E1" s="124"/>
      <c r="F1" s="124"/>
      <c r="G1" s="124"/>
    </row>
    <row r="2" spans="1:16" x14ac:dyDescent="0.2">
      <c r="A2" s="4"/>
      <c r="B2" s="125" t="s">
        <v>1</v>
      </c>
      <c r="C2" s="125"/>
      <c r="D2" s="125"/>
      <c r="E2" s="125"/>
      <c r="F2" s="125"/>
      <c r="G2" s="125"/>
    </row>
    <row r="3" spans="1:16" x14ac:dyDescent="0.2">
      <c r="A3" s="4"/>
      <c r="D3" s="6"/>
      <c r="E3" s="6"/>
      <c r="F3" s="6"/>
      <c r="G3" s="6"/>
    </row>
    <row r="4" spans="1:16" s="8" customFormat="1" x14ac:dyDescent="0.2">
      <c r="A4" s="4" t="s">
        <v>2</v>
      </c>
      <c r="B4" s="7"/>
      <c r="C4" s="7"/>
      <c r="D4" s="7"/>
      <c r="E4" s="7"/>
      <c r="F4" s="7"/>
      <c r="G4" s="7"/>
      <c r="H4" s="7"/>
    </row>
    <row r="5" spans="1:16" s="8" customFormat="1" x14ac:dyDescent="0.2">
      <c r="A5" s="7"/>
      <c r="B5" s="7"/>
      <c r="C5" s="7"/>
      <c r="D5" s="7"/>
      <c r="E5" s="7"/>
      <c r="F5" s="7"/>
      <c r="G5" s="7"/>
      <c r="H5" s="7"/>
    </row>
    <row r="6" spans="1:16" s="8" customFormat="1" x14ac:dyDescent="0.2">
      <c r="A6" s="1" t="s">
        <v>3</v>
      </c>
      <c r="B6" s="7"/>
      <c r="C6" s="7"/>
      <c r="D6" s="7"/>
      <c r="E6" s="7"/>
      <c r="F6" s="7"/>
      <c r="G6" s="7"/>
      <c r="H6" s="7"/>
    </row>
    <row r="7" spans="1:16" x14ac:dyDescent="0.2">
      <c r="A7" s="4"/>
      <c r="D7" s="6"/>
      <c r="E7" s="6"/>
      <c r="F7" s="6"/>
      <c r="G7" s="6"/>
    </row>
    <row r="8" spans="1:16" ht="24.6" customHeight="1" x14ac:dyDescent="0.2">
      <c r="A8" s="126" t="s">
        <v>4</v>
      </c>
      <c r="B8" s="127" t="s">
        <v>5</v>
      </c>
      <c r="C8" s="128"/>
      <c r="D8" s="128"/>
      <c r="E8" s="128"/>
      <c r="F8" s="128"/>
      <c r="G8" s="128"/>
      <c r="J8" s="127" t="s">
        <v>5</v>
      </c>
      <c r="K8" s="128"/>
      <c r="L8" s="128"/>
      <c r="M8" s="128"/>
      <c r="N8" s="128"/>
      <c r="O8" s="128"/>
      <c r="P8" s="2"/>
    </row>
    <row r="9" spans="1:16" ht="24.6" customHeight="1" x14ac:dyDescent="0.2">
      <c r="A9" s="126"/>
      <c r="B9" s="129" t="s">
        <v>6</v>
      </c>
      <c r="C9" s="129"/>
      <c r="D9" s="130" t="s">
        <v>7</v>
      </c>
      <c r="E9" s="130"/>
      <c r="F9" s="130"/>
      <c r="G9" s="130"/>
      <c r="H9" s="121" t="s">
        <v>8</v>
      </c>
      <c r="J9" s="129" t="s">
        <v>6</v>
      </c>
      <c r="K9" s="129"/>
      <c r="L9" s="130" t="s">
        <v>7</v>
      </c>
      <c r="M9" s="130"/>
      <c r="N9" s="130"/>
      <c r="O9" s="130"/>
      <c r="P9" s="121" t="s">
        <v>8</v>
      </c>
    </row>
    <row r="10" spans="1:16" ht="24.6" customHeight="1" x14ac:dyDescent="0.2">
      <c r="A10" s="126"/>
      <c r="B10" s="129"/>
      <c r="C10" s="129"/>
      <c r="D10" s="123" t="s">
        <v>9</v>
      </c>
      <c r="E10" s="123"/>
      <c r="F10" s="123" t="s">
        <v>10</v>
      </c>
      <c r="G10" s="123"/>
      <c r="H10" s="122"/>
      <c r="J10" s="129"/>
      <c r="K10" s="129"/>
      <c r="L10" s="123" t="s">
        <v>9</v>
      </c>
      <c r="M10" s="123"/>
      <c r="N10" s="123" t="s">
        <v>10</v>
      </c>
      <c r="O10" s="123"/>
      <c r="P10" s="122"/>
    </row>
    <row r="11" spans="1:16" x14ac:dyDescent="0.2">
      <c r="A11" s="10"/>
      <c r="B11" s="11"/>
      <c r="C11" s="11"/>
      <c r="D11" s="12"/>
      <c r="E11" s="12"/>
      <c r="F11" s="12"/>
      <c r="G11" s="12"/>
      <c r="H11" s="9"/>
    </row>
    <row r="12" spans="1:16" x14ac:dyDescent="0.2">
      <c r="A12" s="2" t="s">
        <v>11</v>
      </c>
      <c r="B12" s="13">
        <v>42.3</v>
      </c>
      <c r="C12" s="14" t="s">
        <v>12</v>
      </c>
      <c r="D12" s="15">
        <v>42.7</v>
      </c>
      <c r="E12" s="16" t="s">
        <v>12</v>
      </c>
      <c r="F12" s="15">
        <v>41.9</v>
      </c>
      <c r="G12" s="16" t="s">
        <v>12</v>
      </c>
      <c r="H12" s="17" t="s">
        <v>13</v>
      </c>
      <c r="J12" s="52" t="str">
        <f>IF(VLOOKUP($A12,'[1]2. Child Protection'!$B$8:$BG$226,'[1]2. Child Protection'!V$1,FALSE)=B12,"",VLOOKUP($A12,'[1]2. Child Protection'!$B$8:$BG$226,'[1]2. Child Protection'!V$1,FALSE)-B12)</f>
        <v/>
      </c>
      <c r="K12" s="52" t="str">
        <f>IF(VLOOKUP($A12,'[1]2. Child Protection'!$B$8:$BG$226,'[1]2. Child Protection'!W$1,FALSE)=C12,"",VLOOKUP($A12,'[1]2. Child Protection'!$B$8:$BG$226,'[1]2. Child Protection'!W$1,FALSE))</f>
        <v/>
      </c>
      <c r="L12" s="52" t="str">
        <f>IF(VLOOKUP($A12,'[1]2. Child Protection'!$B$8:$BG$226,'[1]2. Child Protection'!X$1,FALSE)=D12,"",VLOOKUP($A12,'[1]2. Child Protection'!$B$8:$BG$226,'[1]2. Child Protection'!X$1,FALSE)-D12)</f>
        <v/>
      </c>
      <c r="M12" s="52" t="str">
        <f>IF(VLOOKUP($A12,'[1]2. Child Protection'!$B$8:$BG$226,'[1]2. Child Protection'!Y$1,FALSE)=E12,"",VLOOKUP($A12,'[1]2. Child Protection'!$B$8:$BG$226,'[1]2. Child Protection'!Y$1,FALSE))</f>
        <v/>
      </c>
      <c r="N12" s="52" t="str">
        <f>IF(VLOOKUP($A12,'[1]2. Child Protection'!$B$8:$BG$226,'[1]2. Child Protection'!Z$1,FALSE)=F12,"",VLOOKUP($A12,'[1]2. Child Protection'!$B$8:$BG$226,'[1]2. Child Protection'!Z$1,FALSE)-F12)</f>
        <v/>
      </c>
      <c r="O12" s="52" t="str">
        <f>IF(VLOOKUP($A12,'[1]2. Child Protection'!$B$8:$BG$226,'[1]2. Child Protection'!AA$1,FALSE)=G12,"",VLOOKUP($A12,'[1]2. Child Protection'!$B$8:$BG$226,'[1]2. Child Protection'!AA$1,FALSE))</f>
        <v/>
      </c>
      <c r="P12" s="3" t="str">
        <f>IF(VLOOKUP($A12,'[1]2. Child Protection'!$B$8:$BG$226,'[1]2. Child Protection'!AB$1,FALSE)=H12,"",VLOOKUP($A12,'[1]2. Child Protection'!$B$8:$BG$226,'[1]2. Child Protection'!AB$1,FALSE))</f>
        <v/>
      </c>
    </row>
    <row r="13" spans="1:16" x14ac:dyDescent="0.2">
      <c r="A13" s="2" t="s">
        <v>14</v>
      </c>
      <c r="B13" s="13">
        <v>98.4</v>
      </c>
      <c r="C13" s="14" t="s">
        <v>12</v>
      </c>
      <c r="D13" s="15">
        <v>98.9</v>
      </c>
      <c r="E13" s="16" t="s">
        <v>12</v>
      </c>
      <c r="F13" s="15">
        <v>98</v>
      </c>
      <c r="G13" s="16" t="s">
        <v>12</v>
      </c>
      <c r="H13" s="17" t="s">
        <v>15</v>
      </c>
      <c r="J13" s="52" t="str">
        <f>IF(VLOOKUP($A13,'[1]2. Child Protection'!$B$8:$BG$226,'[1]2. Child Protection'!V$1,FALSE)=B13,"",VLOOKUP($A13,'[1]2. Child Protection'!$B$8:$BG$226,'[1]2. Child Protection'!V$1,FALSE)-B13)</f>
        <v/>
      </c>
      <c r="K13" s="52" t="str">
        <f>IF(VLOOKUP($A13,'[1]2. Child Protection'!$B$8:$BG$226,'[1]2. Child Protection'!W$1,FALSE)=C13,"",VLOOKUP($A13,'[1]2. Child Protection'!$B$8:$BG$226,'[1]2. Child Protection'!W$1,FALSE))</f>
        <v/>
      </c>
      <c r="L13" s="52" t="str">
        <f>IF(VLOOKUP($A13,'[1]2. Child Protection'!$B$8:$BG$226,'[1]2. Child Protection'!X$1,FALSE)=D13,"",VLOOKUP($A13,'[1]2. Child Protection'!$B$8:$BG$226,'[1]2. Child Protection'!X$1,FALSE)-D13)</f>
        <v/>
      </c>
      <c r="M13" s="52" t="str">
        <f>IF(VLOOKUP($A13,'[1]2. Child Protection'!$B$8:$BG$226,'[1]2. Child Protection'!Y$1,FALSE)=E13,"",VLOOKUP($A13,'[1]2. Child Protection'!$B$8:$BG$226,'[1]2. Child Protection'!Y$1,FALSE))</f>
        <v/>
      </c>
      <c r="N13" s="52" t="str">
        <f>IF(VLOOKUP($A13,'[1]2. Child Protection'!$B$8:$BG$226,'[1]2. Child Protection'!Z$1,FALSE)=F13,"",VLOOKUP($A13,'[1]2. Child Protection'!$B$8:$BG$226,'[1]2. Child Protection'!Z$1,FALSE)-F13)</f>
        <v/>
      </c>
      <c r="O13" s="52" t="str">
        <f>IF(VLOOKUP($A13,'[1]2. Child Protection'!$B$8:$BG$226,'[1]2. Child Protection'!AA$1,FALSE)=G13,"",VLOOKUP($A13,'[1]2. Child Protection'!$B$8:$BG$226,'[1]2. Child Protection'!AA$1,FALSE))</f>
        <v/>
      </c>
      <c r="P13" s="3" t="str">
        <f>IF(VLOOKUP($A13,'[1]2. Child Protection'!$B$8:$BG$226,'[1]2. Child Protection'!AB$1,FALSE)=H13,"",VLOOKUP($A13,'[1]2. Child Protection'!$B$8:$BG$226,'[1]2. Child Protection'!AB$1,FALSE))</f>
        <v/>
      </c>
    </row>
    <row r="14" spans="1:16" x14ac:dyDescent="0.2">
      <c r="A14" s="2" t="s">
        <v>16</v>
      </c>
      <c r="B14" s="13">
        <v>99.6</v>
      </c>
      <c r="C14" s="14" t="s">
        <v>12</v>
      </c>
      <c r="D14" s="15">
        <v>99.7</v>
      </c>
      <c r="E14" s="16" t="s">
        <v>12</v>
      </c>
      <c r="F14" s="15">
        <v>99.6</v>
      </c>
      <c r="G14" s="16" t="s">
        <v>12</v>
      </c>
      <c r="H14" s="17" t="s">
        <v>17</v>
      </c>
      <c r="J14" s="52" t="str">
        <f>IF(VLOOKUP($A14,'[1]2. Child Protection'!$B$8:$BG$226,'[1]2. Child Protection'!V$1,FALSE)=B14,"",VLOOKUP($A14,'[1]2. Child Protection'!$B$8:$BG$226,'[1]2. Child Protection'!V$1,FALSE)-B14)</f>
        <v/>
      </c>
      <c r="K14" s="52" t="str">
        <f>IF(VLOOKUP($A14,'[1]2. Child Protection'!$B$8:$BG$226,'[1]2. Child Protection'!W$1,FALSE)=C14,"",VLOOKUP($A14,'[1]2. Child Protection'!$B$8:$BG$226,'[1]2. Child Protection'!W$1,FALSE))</f>
        <v/>
      </c>
      <c r="L14" s="52" t="str">
        <f>IF(VLOOKUP($A14,'[1]2. Child Protection'!$B$8:$BG$226,'[1]2. Child Protection'!X$1,FALSE)=D14,"",VLOOKUP($A14,'[1]2. Child Protection'!$B$8:$BG$226,'[1]2. Child Protection'!X$1,FALSE)-D14)</f>
        <v/>
      </c>
      <c r="M14" s="52" t="str">
        <f>IF(VLOOKUP($A14,'[1]2. Child Protection'!$B$8:$BG$226,'[1]2. Child Protection'!Y$1,FALSE)=E14,"",VLOOKUP($A14,'[1]2. Child Protection'!$B$8:$BG$226,'[1]2. Child Protection'!Y$1,FALSE))</f>
        <v/>
      </c>
      <c r="N14" s="52" t="str">
        <f>IF(VLOOKUP($A14,'[1]2. Child Protection'!$B$8:$BG$226,'[1]2. Child Protection'!Z$1,FALSE)=F14,"",VLOOKUP($A14,'[1]2. Child Protection'!$B$8:$BG$226,'[1]2. Child Protection'!Z$1,FALSE)-F14)</f>
        <v/>
      </c>
      <c r="O14" s="52" t="str">
        <f>IF(VLOOKUP($A14,'[1]2. Child Protection'!$B$8:$BG$226,'[1]2. Child Protection'!AA$1,FALSE)=G14,"",VLOOKUP($A14,'[1]2. Child Protection'!$B$8:$BG$226,'[1]2. Child Protection'!AA$1,FALSE))</f>
        <v/>
      </c>
      <c r="P14" s="3" t="str">
        <f>IF(VLOOKUP($A14,'[1]2. Child Protection'!$B$8:$BG$226,'[1]2. Child Protection'!AB$1,FALSE)=H14,"",VLOOKUP($A14,'[1]2. Child Protection'!$B$8:$BG$226,'[1]2. Child Protection'!AB$1,FALSE))</f>
        <v/>
      </c>
    </row>
    <row r="15" spans="1:16" x14ac:dyDescent="0.2">
      <c r="A15" s="2" t="s">
        <v>18</v>
      </c>
      <c r="B15" s="13">
        <v>100</v>
      </c>
      <c r="C15" s="14" t="s">
        <v>19</v>
      </c>
      <c r="D15" s="13">
        <v>100</v>
      </c>
      <c r="E15" s="14" t="s">
        <v>19</v>
      </c>
      <c r="F15" s="13">
        <v>100</v>
      </c>
      <c r="G15" s="14" t="s">
        <v>19</v>
      </c>
      <c r="H15" s="17" t="s">
        <v>30</v>
      </c>
      <c r="J15" s="52" t="str">
        <f>IF(VLOOKUP($A15,'[1]2. Child Protection'!$B$8:$BG$226,'[1]2. Child Protection'!V$1,FALSE)=B15,"",VLOOKUP($A15,'[1]2. Child Protection'!$B$8:$BG$226,'[1]2. Child Protection'!V$1,FALSE)-B15)</f>
        <v/>
      </c>
      <c r="K15" s="52" t="str">
        <f>IF(VLOOKUP($A15,'[1]2. Child Protection'!$B$8:$BG$226,'[1]2. Child Protection'!W$1,FALSE)=C15,"",VLOOKUP($A15,'[1]2. Child Protection'!$B$8:$BG$226,'[1]2. Child Protection'!W$1,FALSE))</f>
        <v/>
      </c>
      <c r="L15" s="52" t="str">
        <f>IF(VLOOKUP($A15,'[1]2. Child Protection'!$B$8:$BG$226,'[1]2. Child Protection'!X$1,FALSE)=D15,"",VLOOKUP($A15,'[1]2. Child Protection'!$B$8:$BG$226,'[1]2. Child Protection'!X$1,FALSE)-D15)</f>
        <v/>
      </c>
      <c r="M15" s="52" t="str">
        <f>IF(VLOOKUP($A15,'[1]2. Child Protection'!$B$8:$BG$226,'[1]2. Child Protection'!Y$1,FALSE)=E15,"",VLOOKUP($A15,'[1]2. Child Protection'!$B$8:$BG$226,'[1]2. Child Protection'!Y$1,FALSE))</f>
        <v/>
      </c>
      <c r="N15" s="52" t="str">
        <f>IF(VLOOKUP($A15,'[1]2. Child Protection'!$B$8:$BG$226,'[1]2. Child Protection'!Z$1,FALSE)=F15,"",VLOOKUP($A15,'[1]2. Child Protection'!$B$8:$BG$226,'[1]2. Child Protection'!Z$1,FALSE)-F15)</f>
        <v/>
      </c>
      <c r="O15" s="52" t="str">
        <f>IF(VLOOKUP($A15,'[1]2. Child Protection'!$B$8:$BG$226,'[1]2. Child Protection'!AA$1,FALSE)=G15,"",VLOOKUP($A15,'[1]2. Child Protection'!$B$8:$BG$226,'[1]2. Child Protection'!AA$1,FALSE))</f>
        <v/>
      </c>
      <c r="P15" s="3" t="str">
        <f>IF(VLOOKUP($A15,'[1]2. Child Protection'!$B$8:$BG$226,'[1]2. Child Protection'!AB$1,FALSE)=H15,"",VLOOKUP($A15,'[1]2. Child Protection'!$B$8:$BG$226,'[1]2. Child Protection'!AB$1,FALSE))</f>
        <v>UNSD Population and Vital Statistics Report, January 2021, latest update on 4 Jan 2022</v>
      </c>
    </row>
    <row r="16" spans="1:16" x14ac:dyDescent="0.2">
      <c r="A16" s="2" t="s">
        <v>20</v>
      </c>
      <c r="B16" s="13">
        <v>25</v>
      </c>
      <c r="C16" s="14" t="s">
        <v>12</v>
      </c>
      <c r="D16" s="15">
        <v>24.8</v>
      </c>
      <c r="E16" s="16" t="s">
        <v>12</v>
      </c>
      <c r="F16" s="15">
        <v>25.2</v>
      </c>
      <c r="G16" s="16" t="s">
        <v>12</v>
      </c>
      <c r="H16" s="17" t="s">
        <v>21</v>
      </c>
      <c r="J16" s="52" t="str">
        <f>IF(VLOOKUP($A16,'[1]2. Child Protection'!$B$8:$BG$226,'[1]2. Child Protection'!V$1,FALSE)=B16,"",VLOOKUP($A16,'[1]2. Child Protection'!$B$8:$BG$226,'[1]2. Child Protection'!V$1,FALSE)-B16)</f>
        <v/>
      </c>
      <c r="K16" s="52" t="str">
        <f>IF(VLOOKUP($A16,'[1]2. Child Protection'!$B$8:$BG$226,'[1]2. Child Protection'!W$1,FALSE)=C16,"",VLOOKUP($A16,'[1]2. Child Protection'!$B$8:$BG$226,'[1]2. Child Protection'!W$1,FALSE))</f>
        <v/>
      </c>
      <c r="L16" s="52" t="str">
        <f>IF(VLOOKUP($A16,'[1]2. Child Protection'!$B$8:$BG$226,'[1]2. Child Protection'!X$1,FALSE)=D16,"",VLOOKUP($A16,'[1]2. Child Protection'!$B$8:$BG$226,'[1]2. Child Protection'!X$1,FALSE)-D16)</f>
        <v/>
      </c>
      <c r="M16" s="52" t="str">
        <f>IF(VLOOKUP($A16,'[1]2. Child Protection'!$B$8:$BG$226,'[1]2. Child Protection'!Y$1,FALSE)=E16,"",VLOOKUP($A16,'[1]2. Child Protection'!$B$8:$BG$226,'[1]2. Child Protection'!Y$1,FALSE))</f>
        <v/>
      </c>
      <c r="N16" s="52" t="str">
        <f>IF(VLOOKUP($A16,'[1]2. Child Protection'!$B$8:$BG$226,'[1]2. Child Protection'!Z$1,FALSE)=F16,"",VLOOKUP($A16,'[1]2. Child Protection'!$B$8:$BG$226,'[1]2. Child Protection'!Z$1,FALSE)-F16)</f>
        <v/>
      </c>
      <c r="O16" s="52" t="str">
        <f>IF(VLOOKUP($A16,'[1]2. Child Protection'!$B$8:$BG$226,'[1]2. Child Protection'!AA$1,FALSE)=G16,"",VLOOKUP($A16,'[1]2. Child Protection'!$B$8:$BG$226,'[1]2. Child Protection'!AA$1,FALSE))</f>
        <v/>
      </c>
      <c r="P16" s="3" t="str">
        <f>IF(VLOOKUP($A16,'[1]2. Child Protection'!$B$8:$BG$226,'[1]2. Child Protection'!AB$1,FALSE)=H16,"",VLOOKUP($A16,'[1]2. Child Protection'!$B$8:$BG$226,'[1]2. Child Protection'!AB$1,FALSE))</f>
        <v/>
      </c>
    </row>
    <row r="17" spans="1:16" x14ac:dyDescent="0.2">
      <c r="A17" s="2" t="s">
        <v>22</v>
      </c>
      <c r="B17" s="13" t="s">
        <v>23</v>
      </c>
      <c r="C17" s="14" t="s">
        <v>23</v>
      </c>
      <c r="D17" s="13" t="s">
        <v>23</v>
      </c>
      <c r="E17" s="16" t="s">
        <v>23</v>
      </c>
      <c r="F17" s="13" t="s">
        <v>23</v>
      </c>
      <c r="G17" s="16" t="s">
        <v>23</v>
      </c>
      <c r="H17" s="17" t="s">
        <v>23</v>
      </c>
      <c r="J17" s="52" t="str">
        <f>IF(VLOOKUP($A17,'[1]2. Child Protection'!$B$8:$BG$226,'[1]2. Child Protection'!V$1,FALSE)=B17,"",VLOOKUP($A17,'[1]2. Child Protection'!$B$8:$BG$226,'[1]2. Child Protection'!V$1,FALSE)-B17)</f>
        <v/>
      </c>
      <c r="K17" s="52">
        <f>IF(VLOOKUP($A17,'[1]2. Child Protection'!$B$8:$BG$226,'[1]2. Child Protection'!W$1,FALSE)=C17,"",VLOOKUP($A17,'[1]2. Child Protection'!$B$8:$BG$226,'[1]2. Child Protection'!W$1,FALSE))</f>
        <v>0</v>
      </c>
      <c r="L17" s="52" t="str">
        <f>IF(VLOOKUP($A17,'[1]2. Child Protection'!$B$8:$BG$226,'[1]2. Child Protection'!X$1,FALSE)=D17,"",VLOOKUP($A17,'[1]2. Child Protection'!$B$8:$BG$226,'[1]2. Child Protection'!X$1,FALSE)-D17)</f>
        <v/>
      </c>
      <c r="M17" s="52">
        <f>IF(VLOOKUP($A17,'[1]2. Child Protection'!$B$8:$BG$226,'[1]2. Child Protection'!Y$1,FALSE)=E17,"",VLOOKUP($A17,'[1]2. Child Protection'!$B$8:$BG$226,'[1]2. Child Protection'!Y$1,FALSE))</f>
        <v>0</v>
      </c>
      <c r="N17" s="52" t="str">
        <f>IF(VLOOKUP($A17,'[1]2. Child Protection'!$B$8:$BG$226,'[1]2. Child Protection'!Z$1,FALSE)=F17,"",VLOOKUP($A17,'[1]2. Child Protection'!$B$8:$BG$226,'[1]2. Child Protection'!Z$1,FALSE)-F17)</f>
        <v/>
      </c>
      <c r="O17" s="52">
        <f>IF(VLOOKUP($A17,'[1]2. Child Protection'!$B$8:$BG$226,'[1]2. Child Protection'!AA$1,FALSE)=G17,"",VLOOKUP($A17,'[1]2. Child Protection'!$B$8:$BG$226,'[1]2. Child Protection'!AA$1,FALSE))</f>
        <v>0</v>
      </c>
      <c r="P17" s="3">
        <f>IF(VLOOKUP($A17,'[1]2. Child Protection'!$B$8:$BG$226,'[1]2. Child Protection'!AB$1,FALSE)=H17,"",VLOOKUP($A17,'[1]2. Child Protection'!$B$8:$BG$226,'[1]2. Child Protection'!AB$1,FALSE))</f>
        <v>0</v>
      </c>
    </row>
    <row r="18" spans="1:16" x14ac:dyDescent="0.2">
      <c r="A18" s="2" t="s">
        <v>26</v>
      </c>
      <c r="B18" s="13" t="s">
        <v>23</v>
      </c>
      <c r="C18" s="14" t="s">
        <v>23</v>
      </c>
      <c r="D18" s="15" t="s">
        <v>23</v>
      </c>
      <c r="E18" s="16" t="s">
        <v>23</v>
      </c>
      <c r="F18" s="15" t="s">
        <v>23</v>
      </c>
      <c r="G18" s="16" t="s">
        <v>23</v>
      </c>
      <c r="H18" s="17" t="s">
        <v>23</v>
      </c>
      <c r="J18" s="52" t="str">
        <f>IF(VLOOKUP($A18,'[1]2. Child Protection'!$B$8:$BG$226,'[1]2. Child Protection'!V$1,FALSE)=B18,"",VLOOKUP($A18,'[1]2. Child Protection'!$B$8:$BG$226,'[1]2. Child Protection'!V$1,FALSE)-B18)</f>
        <v/>
      </c>
      <c r="K18" s="52">
        <f>IF(VLOOKUP($A18,'[1]2. Child Protection'!$B$8:$BG$226,'[1]2. Child Protection'!W$1,FALSE)=C18,"",VLOOKUP($A18,'[1]2. Child Protection'!$B$8:$BG$226,'[1]2. Child Protection'!W$1,FALSE))</f>
        <v>0</v>
      </c>
      <c r="L18" s="52" t="str">
        <f>IF(VLOOKUP($A18,'[1]2. Child Protection'!$B$8:$BG$226,'[1]2. Child Protection'!X$1,FALSE)=D18,"",VLOOKUP($A18,'[1]2. Child Protection'!$B$8:$BG$226,'[1]2. Child Protection'!X$1,FALSE)-D18)</f>
        <v/>
      </c>
      <c r="M18" s="52">
        <f>IF(VLOOKUP($A18,'[1]2. Child Protection'!$B$8:$BG$226,'[1]2. Child Protection'!Y$1,FALSE)=E18,"",VLOOKUP($A18,'[1]2. Child Protection'!$B$8:$BG$226,'[1]2. Child Protection'!Y$1,FALSE))</f>
        <v>0</v>
      </c>
      <c r="N18" s="52" t="str">
        <f>IF(VLOOKUP($A18,'[1]2. Child Protection'!$B$8:$BG$226,'[1]2. Child Protection'!Z$1,FALSE)=F18,"",VLOOKUP($A18,'[1]2. Child Protection'!$B$8:$BG$226,'[1]2. Child Protection'!Z$1,FALSE)-F18)</f>
        <v/>
      </c>
      <c r="O18" s="52">
        <f>IF(VLOOKUP($A18,'[1]2. Child Protection'!$B$8:$BG$226,'[1]2. Child Protection'!AA$1,FALSE)=G18,"",VLOOKUP($A18,'[1]2. Child Protection'!$B$8:$BG$226,'[1]2. Child Protection'!AA$1,FALSE))</f>
        <v>0</v>
      </c>
      <c r="P18" s="3">
        <f>IF(VLOOKUP($A18,'[1]2. Child Protection'!$B$8:$BG$226,'[1]2. Child Protection'!AB$1,FALSE)=H18,"",VLOOKUP($A18,'[1]2. Child Protection'!$B$8:$BG$226,'[1]2. Child Protection'!AB$1,FALSE))</f>
        <v>0</v>
      </c>
    </row>
    <row r="19" spans="1:16" x14ac:dyDescent="0.2">
      <c r="A19" s="2" t="s">
        <v>24</v>
      </c>
      <c r="B19" s="13">
        <v>99.5</v>
      </c>
      <c r="C19" s="14" t="s">
        <v>28</v>
      </c>
      <c r="D19" s="15">
        <v>99.6</v>
      </c>
      <c r="E19" s="16" t="s">
        <v>28</v>
      </c>
      <c r="F19" s="15">
        <v>99.5</v>
      </c>
      <c r="G19" s="16" t="s">
        <v>28</v>
      </c>
      <c r="H19" s="17" t="s">
        <v>25</v>
      </c>
      <c r="J19" s="52">
        <f>IF(VLOOKUP($A19,'[1]2. Child Protection'!$B$8:$BG$226,'[1]2. Child Protection'!V$1,FALSE)=B19,"",VLOOKUP($A19,'[1]2. Child Protection'!$B$8:$BG$226,'[1]2. Child Protection'!V$1,FALSE)-B19)</f>
        <v>0.20000000000000284</v>
      </c>
      <c r="K19" s="52" t="str">
        <f>IF(VLOOKUP($A19,'[1]2. Child Protection'!$B$8:$BG$226,'[1]2. Child Protection'!W$1,FALSE)=C19,"",VLOOKUP($A19,'[1]2. Child Protection'!$B$8:$BG$226,'[1]2. Child Protection'!W$1,FALSE))</f>
        <v/>
      </c>
      <c r="L19" s="52">
        <f>IF(VLOOKUP($A19,'[1]2. Child Protection'!$B$8:$BG$226,'[1]2. Child Protection'!X$1,FALSE)=D19,"",VLOOKUP($A19,'[1]2. Child Protection'!$B$8:$BG$226,'[1]2. Child Protection'!X$1,FALSE)-D19)</f>
        <v>0.40000000000000568</v>
      </c>
      <c r="M19" s="52" t="str">
        <f>IF(VLOOKUP($A19,'[1]2. Child Protection'!$B$8:$BG$226,'[1]2. Child Protection'!Y$1,FALSE)=E19,"",VLOOKUP($A19,'[1]2. Child Protection'!$B$8:$BG$226,'[1]2. Child Protection'!Y$1,FALSE))</f>
        <v/>
      </c>
      <c r="N19" s="52">
        <f>IF(VLOOKUP($A19,'[1]2. Child Protection'!$B$8:$BG$226,'[1]2. Child Protection'!Z$1,FALSE)=F19,"",VLOOKUP($A19,'[1]2. Child Protection'!$B$8:$BG$226,'[1]2. Child Protection'!Z$1,FALSE)-F19)</f>
        <v>-9.9999999999994316E-2</v>
      </c>
      <c r="O19" s="52" t="str">
        <f>IF(VLOOKUP($A19,'[1]2. Child Protection'!$B$8:$BG$226,'[1]2. Child Protection'!AA$1,FALSE)=G19,"",VLOOKUP($A19,'[1]2. Child Protection'!$B$8:$BG$226,'[1]2. Child Protection'!AA$1,FALSE))</f>
        <v/>
      </c>
      <c r="P19" s="3" t="str">
        <f>IF(VLOOKUP($A19,'[1]2. Child Protection'!$B$8:$BG$226,'[1]2. Child Protection'!AB$1,FALSE)=H19,"",VLOOKUP($A19,'[1]2. Child Protection'!$B$8:$BG$226,'[1]2. Child Protection'!AB$1,FALSE))</f>
        <v>MICS 2019-20</v>
      </c>
    </row>
    <row r="20" spans="1:16" x14ac:dyDescent="0.2">
      <c r="A20" s="2" t="s">
        <v>27</v>
      </c>
      <c r="B20" s="13">
        <v>98.7</v>
      </c>
      <c r="C20" s="14" t="s">
        <v>12</v>
      </c>
      <c r="D20" s="15">
        <v>98.9</v>
      </c>
      <c r="E20" s="16" t="s">
        <v>12</v>
      </c>
      <c r="F20" s="15">
        <v>98.5</v>
      </c>
      <c r="G20" s="16" t="s">
        <v>12</v>
      </c>
      <c r="H20" s="17" t="s">
        <v>21</v>
      </c>
      <c r="J20" s="52" t="str">
        <f>IF(VLOOKUP($A20,'[1]2. Child Protection'!$B$8:$BG$226,'[1]2. Child Protection'!V$1,FALSE)=B20,"",VLOOKUP($A20,'[1]2. Child Protection'!$B$8:$BG$226,'[1]2. Child Protection'!V$1,FALSE)-B20)</f>
        <v/>
      </c>
      <c r="K20" s="52" t="str">
        <f>IF(VLOOKUP($A20,'[1]2. Child Protection'!$B$8:$BG$226,'[1]2. Child Protection'!W$1,FALSE)=C20,"",VLOOKUP($A20,'[1]2. Child Protection'!$B$8:$BG$226,'[1]2. Child Protection'!W$1,FALSE))</f>
        <v/>
      </c>
      <c r="L20" s="52" t="str">
        <f>IF(VLOOKUP($A20,'[1]2. Child Protection'!$B$8:$BG$226,'[1]2. Child Protection'!X$1,FALSE)=D20,"",VLOOKUP($A20,'[1]2. Child Protection'!$B$8:$BG$226,'[1]2. Child Protection'!X$1,FALSE)-D20)</f>
        <v/>
      </c>
      <c r="M20" s="52" t="str">
        <f>IF(VLOOKUP($A20,'[1]2. Child Protection'!$B$8:$BG$226,'[1]2. Child Protection'!Y$1,FALSE)=E20,"",VLOOKUP($A20,'[1]2. Child Protection'!$B$8:$BG$226,'[1]2. Child Protection'!Y$1,FALSE))</f>
        <v/>
      </c>
      <c r="N20" s="52" t="str">
        <f>IF(VLOOKUP($A20,'[1]2. Child Protection'!$B$8:$BG$226,'[1]2. Child Protection'!Z$1,FALSE)=F20,"",VLOOKUP($A20,'[1]2. Child Protection'!$B$8:$BG$226,'[1]2. Child Protection'!Z$1,FALSE)-F20)</f>
        <v/>
      </c>
      <c r="O20" s="52" t="str">
        <f>IF(VLOOKUP($A20,'[1]2. Child Protection'!$B$8:$BG$226,'[1]2. Child Protection'!AA$1,FALSE)=G20,"",VLOOKUP($A20,'[1]2. Child Protection'!$B$8:$BG$226,'[1]2. Child Protection'!AA$1,FALSE))</f>
        <v/>
      </c>
      <c r="P20" s="3" t="str">
        <f>IF(VLOOKUP($A20,'[1]2. Child Protection'!$B$8:$BG$226,'[1]2. Child Protection'!AB$1,FALSE)=H20,"",VLOOKUP($A20,'[1]2. Child Protection'!$B$8:$BG$226,'[1]2. Child Protection'!AB$1,FALSE))</f>
        <v/>
      </c>
    </row>
    <row r="21" spans="1:16" x14ac:dyDescent="0.2">
      <c r="A21" s="2" t="s">
        <v>29</v>
      </c>
      <c r="B21" s="13">
        <v>100</v>
      </c>
      <c r="C21" s="14" t="s">
        <v>19</v>
      </c>
      <c r="D21" s="13">
        <v>100</v>
      </c>
      <c r="E21" s="14" t="s">
        <v>19</v>
      </c>
      <c r="F21" s="13">
        <v>100</v>
      </c>
      <c r="G21" s="14" t="s">
        <v>19</v>
      </c>
      <c r="H21" s="17" t="s">
        <v>30</v>
      </c>
      <c r="J21" s="52" t="str">
        <f>IF(VLOOKUP($A21,'[1]2. Child Protection'!$B$8:$BG$226,'[1]2. Child Protection'!V$1,FALSE)=B21,"",VLOOKUP($A21,'[1]2. Child Protection'!$B$8:$BG$226,'[1]2. Child Protection'!V$1,FALSE)-B21)</f>
        <v/>
      </c>
      <c r="K21" s="52" t="str">
        <f>IF(VLOOKUP($A21,'[1]2. Child Protection'!$B$8:$BG$226,'[1]2. Child Protection'!W$1,FALSE)=C21,"",VLOOKUP($A21,'[1]2. Child Protection'!$B$8:$BG$226,'[1]2. Child Protection'!W$1,FALSE))</f>
        <v/>
      </c>
      <c r="L21" s="52" t="str">
        <f>IF(VLOOKUP($A21,'[1]2. Child Protection'!$B$8:$BG$226,'[1]2. Child Protection'!X$1,FALSE)=D21,"",VLOOKUP($A21,'[1]2. Child Protection'!$B$8:$BG$226,'[1]2. Child Protection'!X$1,FALSE)-D21)</f>
        <v/>
      </c>
      <c r="M21" s="52" t="str">
        <f>IF(VLOOKUP($A21,'[1]2. Child Protection'!$B$8:$BG$226,'[1]2. Child Protection'!Y$1,FALSE)=E21,"",VLOOKUP($A21,'[1]2. Child Protection'!$B$8:$BG$226,'[1]2. Child Protection'!Y$1,FALSE))</f>
        <v/>
      </c>
      <c r="N21" s="52" t="str">
        <f>IF(VLOOKUP($A21,'[1]2. Child Protection'!$B$8:$BG$226,'[1]2. Child Protection'!Z$1,FALSE)=F21,"",VLOOKUP($A21,'[1]2. Child Protection'!$B$8:$BG$226,'[1]2. Child Protection'!Z$1,FALSE)-F21)</f>
        <v/>
      </c>
      <c r="O21" s="52" t="str">
        <f>IF(VLOOKUP($A21,'[1]2. Child Protection'!$B$8:$BG$226,'[1]2. Child Protection'!AA$1,FALSE)=G21,"",VLOOKUP($A21,'[1]2. Child Protection'!$B$8:$BG$226,'[1]2. Child Protection'!AA$1,FALSE))</f>
        <v/>
      </c>
      <c r="P21" s="3" t="str">
        <f>IF(VLOOKUP($A21,'[1]2. Child Protection'!$B$8:$BG$226,'[1]2. Child Protection'!AB$1,FALSE)=H21,"",VLOOKUP($A21,'[1]2. Child Protection'!$B$8:$BG$226,'[1]2. Child Protection'!AB$1,FALSE))</f>
        <v>UNSD Population and Vital Statistics Report, January 2021, latest update on 4 Jan 2022</v>
      </c>
    </row>
    <row r="22" spans="1:16" x14ac:dyDescent="0.2">
      <c r="A22" s="2" t="s">
        <v>31</v>
      </c>
      <c r="B22" s="13">
        <v>100</v>
      </c>
      <c r="C22" s="14" t="s">
        <v>19</v>
      </c>
      <c r="D22" s="13">
        <v>100</v>
      </c>
      <c r="E22" s="14" t="s">
        <v>19</v>
      </c>
      <c r="F22" s="13">
        <v>100</v>
      </c>
      <c r="G22" s="14" t="s">
        <v>19</v>
      </c>
      <c r="H22" s="17" t="s">
        <v>30</v>
      </c>
      <c r="J22" s="52" t="str">
        <f>IF(VLOOKUP($A22,'[1]2. Child Protection'!$B$8:$BG$226,'[1]2. Child Protection'!V$1,FALSE)=B22,"",VLOOKUP($A22,'[1]2. Child Protection'!$B$8:$BG$226,'[1]2. Child Protection'!V$1,FALSE)-B22)</f>
        <v/>
      </c>
      <c r="K22" s="52" t="str">
        <f>IF(VLOOKUP($A22,'[1]2. Child Protection'!$B$8:$BG$226,'[1]2. Child Protection'!W$1,FALSE)=C22,"",VLOOKUP($A22,'[1]2. Child Protection'!$B$8:$BG$226,'[1]2. Child Protection'!W$1,FALSE))</f>
        <v/>
      </c>
      <c r="L22" s="52" t="str">
        <f>IF(VLOOKUP($A22,'[1]2. Child Protection'!$B$8:$BG$226,'[1]2. Child Protection'!X$1,FALSE)=D22,"",VLOOKUP($A22,'[1]2. Child Protection'!$B$8:$BG$226,'[1]2. Child Protection'!X$1,FALSE)-D22)</f>
        <v/>
      </c>
      <c r="M22" s="52" t="str">
        <f>IF(VLOOKUP($A22,'[1]2. Child Protection'!$B$8:$BG$226,'[1]2. Child Protection'!Y$1,FALSE)=E22,"",VLOOKUP($A22,'[1]2. Child Protection'!$B$8:$BG$226,'[1]2. Child Protection'!Y$1,FALSE))</f>
        <v/>
      </c>
      <c r="N22" s="52" t="str">
        <f>IF(VLOOKUP($A22,'[1]2. Child Protection'!$B$8:$BG$226,'[1]2. Child Protection'!Z$1,FALSE)=F22,"",VLOOKUP($A22,'[1]2. Child Protection'!$B$8:$BG$226,'[1]2. Child Protection'!Z$1,FALSE)-F22)</f>
        <v/>
      </c>
      <c r="O22" s="52" t="str">
        <f>IF(VLOOKUP($A22,'[1]2. Child Protection'!$B$8:$BG$226,'[1]2. Child Protection'!AA$1,FALSE)=G22,"",VLOOKUP($A22,'[1]2. Child Protection'!$B$8:$BG$226,'[1]2. Child Protection'!AA$1,FALSE))</f>
        <v/>
      </c>
      <c r="P22" s="3" t="str">
        <f>IF(VLOOKUP($A22,'[1]2. Child Protection'!$B$8:$BG$226,'[1]2. Child Protection'!AB$1,FALSE)=H22,"",VLOOKUP($A22,'[1]2. Child Protection'!$B$8:$BG$226,'[1]2. Child Protection'!AB$1,FALSE))</f>
        <v>UNSD Population and Vital Statistics Report, January 2021, latest update on 4 Jan 2022</v>
      </c>
    </row>
    <row r="23" spans="1:16" x14ac:dyDescent="0.2">
      <c r="A23" s="2" t="s">
        <v>32</v>
      </c>
      <c r="B23" s="13">
        <v>93.6</v>
      </c>
      <c r="C23" s="14" t="s">
        <v>36</v>
      </c>
      <c r="D23" s="15">
        <v>93.4</v>
      </c>
      <c r="E23" s="16" t="s">
        <v>36</v>
      </c>
      <c r="F23" s="15">
        <v>93.9</v>
      </c>
      <c r="G23" s="16" t="s">
        <v>36</v>
      </c>
      <c r="H23" s="17" t="s">
        <v>33</v>
      </c>
      <c r="J23" s="52" t="str">
        <f>IF(VLOOKUP($A23,'[1]2. Child Protection'!$B$8:$BG$226,'[1]2. Child Protection'!V$1,FALSE)=B23,"",VLOOKUP($A23,'[1]2. Child Protection'!$B$8:$BG$226,'[1]2. Child Protection'!V$1,FALSE)-B23)</f>
        <v/>
      </c>
      <c r="K23" s="52" t="str">
        <f>IF(VLOOKUP($A23,'[1]2. Child Protection'!$B$8:$BG$226,'[1]2. Child Protection'!W$1,FALSE)=C23,"",VLOOKUP($A23,'[1]2. Child Protection'!$B$8:$BG$226,'[1]2. Child Protection'!W$1,FALSE))</f>
        <v/>
      </c>
      <c r="L23" s="52" t="str">
        <f>IF(VLOOKUP($A23,'[1]2. Child Protection'!$B$8:$BG$226,'[1]2. Child Protection'!X$1,FALSE)=D23,"",VLOOKUP($A23,'[1]2. Child Protection'!$B$8:$BG$226,'[1]2. Child Protection'!X$1,FALSE)-D23)</f>
        <v/>
      </c>
      <c r="M23" s="52" t="str">
        <f>IF(VLOOKUP($A23,'[1]2. Child Protection'!$B$8:$BG$226,'[1]2. Child Protection'!Y$1,FALSE)=E23,"",VLOOKUP($A23,'[1]2. Child Protection'!$B$8:$BG$226,'[1]2. Child Protection'!Y$1,FALSE))</f>
        <v/>
      </c>
      <c r="N23" s="52" t="str">
        <f>IF(VLOOKUP($A23,'[1]2. Child Protection'!$B$8:$BG$226,'[1]2. Child Protection'!Z$1,FALSE)=F23,"",VLOOKUP($A23,'[1]2. Child Protection'!$B$8:$BG$226,'[1]2. Child Protection'!Z$1,FALSE)-F23)</f>
        <v/>
      </c>
      <c r="O23" s="52" t="str">
        <f>IF(VLOOKUP($A23,'[1]2. Child Protection'!$B$8:$BG$226,'[1]2. Child Protection'!AA$1,FALSE)=G23,"",VLOOKUP($A23,'[1]2. Child Protection'!$B$8:$BG$226,'[1]2. Child Protection'!AA$1,FALSE))</f>
        <v/>
      </c>
      <c r="P23" s="3" t="str">
        <f>IF(VLOOKUP($A23,'[1]2. Child Protection'!$B$8:$BG$226,'[1]2. Child Protection'!AB$1,FALSE)=H23,"",VLOOKUP($A23,'[1]2. Child Protection'!$B$8:$BG$226,'[1]2. Child Protection'!AB$1,FALSE))</f>
        <v/>
      </c>
    </row>
    <row r="24" spans="1:16" x14ac:dyDescent="0.2">
      <c r="A24" s="2" t="s">
        <v>39</v>
      </c>
      <c r="B24" s="13" t="s">
        <v>23</v>
      </c>
      <c r="C24" s="14" t="s">
        <v>23</v>
      </c>
      <c r="D24" s="15" t="s">
        <v>23</v>
      </c>
      <c r="E24" s="16" t="s">
        <v>23</v>
      </c>
      <c r="F24" s="15" t="s">
        <v>23</v>
      </c>
      <c r="G24" s="16" t="s">
        <v>23</v>
      </c>
      <c r="H24" s="17" t="s">
        <v>23</v>
      </c>
      <c r="J24" s="52" t="str">
        <f>IF(VLOOKUP($A24,'[1]2. Child Protection'!$B$8:$BG$226,'[1]2. Child Protection'!V$1,FALSE)=B24,"",VLOOKUP($A24,'[1]2. Child Protection'!$B$8:$BG$226,'[1]2. Child Protection'!V$1,FALSE)-B24)</f>
        <v/>
      </c>
      <c r="K24" s="52">
        <f>IF(VLOOKUP($A24,'[1]2. Child Protection'!$B$8:$BG$226,'[1]2. Child Protection'!W$1,FALSE)=C24,"",VLOOKUP($A24,'[1]2. Child Protection'!$B$8:$BG$226,'[1]2. Child Protection'!W$1,FALSE))</f>
        <v>0</v>
      </c>
      <c r="L24" s="52" t="str">
        <f>IF(VLOOKUP($A24,'[1]2. Child Protection'!$B$8:$BG$226,'[1]2. Child Protection'!X$1,FALSE)=D24,"",VLOOKUP($A24,'[1]2. Child Protection'!$B$8:$BG$226,'[1]2. Child Protection'!X$1,FALSE)-D24)</f>
        <v/>
      </c>
      <c r="M24" s="52">
        <f>IF(VLOOKUP($A24,'[1]2. Child Protection'!$B$8:$BG$226,'[1]2. Child Protection'!Y$1,FALSE)=E24,"",VLOOKUP($A24,'[1]2. Child Protection'!$B$8:$BG$226,'[1]2. Child Protection'!Y$1,FALSE))</f>
        <v>0</v>
      </c>
      <c r="N24" s="52" t="str">
        <f>IF(VLOOKUP($A24,'[1]2. Child Protection'!$B$8:$BG$226,'[1]2. Child Protection'!Z$1,FALSE)=F24,"",VLOOKUP($A24,'[1]2. Child Protection'!$B$8:$BG$226,'[1]2. Child Protection'!Z$1,FALSE)-F24)</f>
        <v/>
      </c>
      <c r="O24" s="52">
        <f>IF(VLOOKUP($A24,'[1]2. Child Protection'!$B$8:$BG$226,'[1]2. Child Protection'!AA$1,FALSE)=G24,"",VLOOKUP($A24,'[1]2. Child Protection'!$B$8:$BG$226,'[1]2. Child Protection'!AA$1,FALSE))</f>
        <v>0</v>
      </c>
      <c r="P24" s="3">
        <f>IF(VLOOKUP($A24,'[1]2. Child Protection'!$B$8:$BG$226,'[1]2. Child Protection'!AB$1,FALSE)=H24,"",VLOOKUP($A24,'[1]2. Child Protection'!$B$8:$BG$226,'[1]2. Child Protection'!AB$1,FALSE))</f>
        <v>0</v>
      </c>
    </row>
    <row r="25" spans="1:16" x14ac:dyDescent="0.2">
      <c r="A25" s="2" t="s">
        <v>34</v>
      </c>
      <c r="B25" s="13">
        <v>100</v>
      </c>
      <c r="C25" s="14" t="s">
        <v>12</v>
      </c>
      <c r="D25" s="15">
        <v>100</v>
      </c>
      <c r="E25" s="16" t="s">
        <v>12</v>
      </c>
      <c r="F25" s="15">
        <v>100</v>
      </c>
      <c r="G25" s="16" t="s">
        <v>12</v>
      </c>
      <c r="H25" s="17" t="s">
        <v>35</v>
      </c>
      <c r="J25" s="52" t="str">
        <f>IF(VLOOKUP($A25,'[1]2. Child Protection'!$B$8:$BG$226,'[1]2. Child Protection'!V$1,FALSE)=B25,"",VLOOKUP($A25,'[1]2. Child Protection'!$B$8:$BG$226,'[1]2. Child Protection'!V$1,FALSE)-B25)</f>
        <v/>
      </c>
      <c r="K25" s="52" t="str">
        <f>IF(VLOOKUP($A25,'[1]2. Child Protection'!$B$8:$BG$226,'[1]2. Child Protection'!W$1,FALSE)=C25,"",VLOOKUP($A25,'[1]2. Child Protection'!$B$8:$BG$226,'[1]2. Child Protection'!W$1,FALSE))</f>
        <v/>
      </c>
      <c r="L25" s="52" t="str">
        <f>IF(VLOOKUP($A25,'[1]2. Child Protection'!$B$8:$BG$226,'[1]2. Child Protection'!X$1,FALSE)=D25,"",VLOOKUP($A25,'[1]2. Child Protection'!$B$8:$BG$226,'[1]2. Child Protection'!X$1,FALSE)-D25)</f>
        <v/>
      </c>
      <c r="M25" s="52" t="str">
        <f>IF(VLOOKUP($A25,'[1]2. Child Protection'!$B$8:$BG$226,'[1]2. Child Protection'!Y$1,FALSE)=E25,"",VLOOKUP($A25,'[1]2. Child Protection'!$B$8:$BG$226,'[1]2. Child Protection'!Y$1,FALSE))</f>
        <v/>
      </c>
      <c r="N25" s="52" t="str">
        <f>IF(VLOOKUP($A25,'[1]2. Child Protection'!$B$8:$BG$226,'[1]2. Child Protection'!Z$1,FALSE)=F25,"",VLOOKUP($A25,'[1]2. Child Protection'!$B$8:$BG$226,'[1]2. Child Protection'!Z$1,FALSE)-F25)</f>
        <v/>
      </c>
      <c r="O25" s="52" t="str">
        <f>IF(VLOOKUP($A25,'[1]2. Child Protection'!$B$8:$BG$226,'[1]2. Child Protection'!AA$1,FALSE)=G25,"",VLOOKUP($A25,'[1]2. Child Protection'!$B$8:$BG$226,'[1]2. Child Protection'!AA$1,FALSE))</f>
        <v/>
      </c>
      <c r="P25" s="3" t="str">
        <f>IF(VLOOKUP($A25,'[1]2. Child Protection'!$B$8:$BG$226,'[1]2. Child Protection'!AB$1,FALSE)=H25,"",VLOOKUP($A25,'[1]2. Child Protection'!$B$8:$BG$226,'[1]2. Child Protection'!AB$1,FALSE))</f>
        <v/>
      </c>
    </row>
    <row r="26" spans="1:16" s="2" customFormat="1" x14ac:dyDescent="0.2">
      <c r="A26" s="2" t="s">
        <v>37</v>
      </c>
      <c r="B26" s="13">
        <v>56</v>
      </c>
      <c r="C26" s="14" t="s">
        <v>12</v>
      </c>
      <c r="D26" s="15">
        <v>56</v>
      </c>
      <c r="E26" s="16" t="s">
        <v>12</v>
      </c>
      <c r="F26" s="15">
        <v>56.1</v>
      </c>
      <c r="G26" s="16" t="s">
        <v>12</v>
      </c>
      <c r="H26" s="17" t="s">
        <v>38</v>
      </c>
      <c r="J26" s="19" t="str">
        <f>IF(VLOOKUP($A26,'[1]2. Child Protection'!$B$8:$BG$226,'[1]2. Child Protection'!V$1,FALSE)=B26,"",VLOOKUP($A26,'[1]2. Child Protection'!$B$8:$BG$226,'[1]2. Child Protection'!V$1,FALSE)-B26)</f>
        <v/>
      </c>
      <c r="K26" s="19" t="str">
        <f>IF(VLOOKUP($A26,'[1]2. Child Protection'!$B$8:$BG$226,'[1]2. Child Protection'!W$1,FALSE)=C26,"",VLOOKUP($A26,'[1]2. Child Protection'!$B$8:$BG$226,'[1]2. Child Protection'!W$1,FALSE))</f>
        <v/>
      </c>
      <c r="L26" s="19" t="str">
        <f>IF(VLOOKUP($A26,'[1]2. Child Protection'!$B$8:$BG$226,'[1]2. Child Protection'!X$1,FALSE)=D26,"",VLOOKUP($A26,'[1]2. Child Protection'!$B$8:$BG$226,'[1]2. Child Protection'!X$1,FALSE)-D26)</f>
        <v/>
      </c>
      <c r="M26" s="19" t="str">
        <f>IF(VLOOKUP($A26,'[1]2. Child Protection'!$B$8:$BG$226,'[1]2. Child Protection'!Y$1,FALSE)=E26,"",VLOOKUP($A26,'[1]2. Child Protection'!$B$8:$BG$226,'[1]2. Child Protection'!Y$1,FALSE))</f>
        <v/>
      </c>
      <c r="N26" s="19" t="str">
        <f>IF(VLOOKUP($A26,'[1]2. Child Protection'!$B$8:$BG$226,'[1]2. Child Protection'!Z$1,FALSE)=F26,"",VLOOKUP($A26,'[1]2. Child Protection'!$B$8:$BG$226,'[1]2. Child Protection'!Z$1,FALSE)-F26)</f>
        <v/>
      </c>
      <c r="O26" s="19" t="str">
        <f>IF(VLOOKUP($A26,'[1]2. Child Protection'!$B$8:$BG$226,'[1]2. Child Protection'!AA$1,FALSE)=G26,"",VLOOKUP($A26,'[1]2. Child Protection'!$B$8:$BG$226,'[1]2. Child Protection'!AA$1,FALSE))</f>
        <v/>
      </c>
      <c r="P26" s="2" t="str">
        <f>IF(VLOOKUP($A26,'[1]2. Child Protection'!$B$8:$BG$226,'[1]2. Child Protection'!AB$1,FALSE)=H26,"",VLOOKUP($A26,'[1]2. Child Protection'!$B$8:$BG$226,'[1]2. Child Protection'!AB$1,FALSE))</f>
        <v/>
      </c>
    </row>
    <row r="27" spans="1:16" s="2" customFormat="1" x14ac:dyDescent="0.2">
      <c r="A27" s="2" t="s">
        <v>40</v>
      </c>
      <c r="B27" s="13">
        <v>98.7</v>
      </c>
      <c r="C27" s="14" t="s">
        <v>12</v>
      </c>
      <c r="D27" s="15">
        <v>98.8</v>
      </c>
      <c r="E27" s="16" t="s">
        <v>12</v>
      </c>
      <c r="F27" s="15">
        <v>98.7</v>
      </c>
      <c r="G27" s="16" t="s">
        <v>12</v>
      </c>
      <c r="H27" s="17" t="s">
        <v>41</v>
      </c>
      <c r="J27" s="19" t="str">
        <f>IF(VLOOKUP($A27,'[1]2. Child Protection'!$B$8:$BG$226,'[1]2. Child Protection'!V$1,FALSE)=B27,"",VLOOKUP($A27,'[1]2. Child Protection'!$B$8:$BG$226,'[1]2. Child Protection'!V$1,FALSE)-B27)</f>
        <v/>
      </c>
      <c r="K27" s="19" t="str">
        <f>IF(VLOOKUP($A27,'[1]2. Child Protection'!$B$8:$BG$226,'[1]2. Child Protection'!W$1,FALSE)=C27,"",VLOOKUP($A27,'[1]2. Child Protection'!$B$8:$BG$226,'[1]2. Child Protection'!W$1,FALSE))</f>
        <v/>
      </c>
      <c r="L27" s="19" t="str">
        <f>IF(VLOOKUP($A27,'[1]2. Child Protection'!$B$8:$BG$226,'[1]2. Child Protection'!X$1,FALSE)=D27,"",VLOOKUP($A27,'[1]2. Child Protection'!$B$8:$BG$226,'[1]2. Child Protection'!X$1,FALSE)-D27)</f>
        <v/>
      </c>
      <c r="M27" s="19" t="str">
        <f>IF(VLOOKUP($A27,'[1]2. Child Protection'!$B$8:$BG$226,'[1]2. Child Protection'!Y$1,FALSE)=E27,"",VLOOKUP($A27,'[1]2. Child Protection'!$B$8:$BG$226,'[1]2. Child Protection'!Y$1,FALSE))</f>
        <v/>
      </c>
      <c r="N27" s="19" t="str">
        <f>IF(VLOOKUP($A27,'[1]2. Child Protection'!$B$8:$BG$226,'[1]2. Child Protection'!Z$1,FALSE)=F27,"",VLOOKUP($A27,'[1]2. Child Protection'!$B$8:$BG$226,'[1]2. Child Protection'!Z$1,FALSE)-F27)</f>
        <v/>
      </c>
      <c r="O27" s="19" t="str">
        <f>IF(VLOOKUP($A27,'[1]2. Child Protection'!$B$8:$BG$226,'[1]2. Child Protection'!AA$1,FALSE)=G27,"",VLOOKUP($A27,'[1]2. Child Protection'!$B$8:$BG$226,'[1]2. Child Protection'!AA$1,FALSE))</f>
        <v/>
      </c>
      <c r="P27" s="2" t="str">
        <f>IF(VLOOKUP($A27,'[1]2. Child Protection'!$B$8:$BG$226,'[1]2. Child Protection'!AB$1,FALSE)=H27,"",VLOOKUP($A27,'[1]2. Child Protection'!$B$8:$BG$226,'[1]2. Child Protection'!AB$1,FALSE))</f>
        <v/>
      </c>
    </row>
    <row r="28" spans="1:16" x14ac:dyDescent="0.2">
      <c r="A28" s="2" t="s">
        <v>42</v>
      </c>
      <c r="B28" s="13">
        <v>100</v>
      </c>
      <c r="C28" s="14" t="s">
        <v>28</v>
      </c>
      <c r="D28" s="15">
        <v>100</v>
      </c>
      <c r="E28" s="16" t="s">
        <v>28</v>
      </c>
      <c r="F28" s="15">
        <v>100</v>
      </c>
      <c r="G28" s="16" t="s">
        <v>28</v>
      </c>
      <c r="H28" s="17" t="s">
        <v>43</v>
      </c>
      <c r="J28" s="52" t="str">
        <f>IF(VLOOKUP($A28,'[1]2. Child Protection'!$B$8:$BG$226,'[1]2. Child Protection'!V$1,FALSE)=B28,"",VLOOKUP($A28,'[1]2. Child Protection'!$B$8:$BG$226,'[1]2. Child Protection'!V$1,FALSE)-B28)</f>
        <v/>
      </c>
      <c r="K28" s="52" t="str">
        <f>IF(VLOOKUP($A28,'[1]2. Child Protection'!$B$8:$BG$226,'[1]2. Child Protection'!W$1,FALSE)=C28,"",VLOOKUP($A28,'[1]2. Child Protection'!$B$8:$BG$226,'[1]2. Child Protection'!W$1,FALSE))</f>
        <v/>
      </c>
      <c r="L28" s="52" t="str">
        <f>IF(VLOOKUP($A28,'[1]2. Child Protection'!$B$8:$BG$226,'[1]2. Child Protection'!X$1,FALSE)=D28,"",VLOOKUP($A28,'[1]2. Child Protection'!$B$8:$BG$226,'[1]2. Child Protection'!X$1,FALSE)-D28)</f>
        <v/>
      </c>
      <c r="M28" s="52" t="str">
        <f>IF(VLOOKUP($A28,'[1]2. Child Protection'!$B$8:$BG$226,'[1]2. Child Protection'!Y$1,FALSE)=E28,"",VLOOKUP($A28,'[1]2. Child Protection'!$B$8:$BG$226,'[1]2. Child Protection'!Y$1,FALSE))</f>
        <v/>
      </c>
      <c r="N28" s="52" t="str">
        <f>IF(VLOOKUP($A28,'[1]2. Child Protection'!$B$8:$BG$226,'[1]2. Child Protection'!Z$1,FALSE)=F28,"",VLOOKUP($A28,'[1]2. Child Protection'!$B$8:$BG$226,'[1]2. Child Protection'!Z$1,FALSE)-F28)</f>
        <v/>
      </c>
      <c r="O28" s="52" t="str">
        <f>IF(VLOOKUP($A28,'[1]2. Child Protection'!$B$8:$BG$226,'[1]2. Child Protection'!AA$1,FALSE)=G28,"",VLOOKUP($A28,'[1]2. Child Protection'!$B$8:$BG$226,'[1]2. Child Protection'!AA$1,FALSE))</f>
        <v/>
      </c>
      <c r="P28" s="3" t="str">
        <f>IF(VLOOKUP($A28,'[1]2. Child Protection'!$B$8:$BG$226,'[1]2. Child Protection'!AB$1,FALSE)=H28,"",VLOOKUP($A28,'[1]2. Child Protection'!$B$8:$BG$226,'[1]2. Child Protection'!AB$1,FALSE))</f>
        <v>Vital registration data 2019</v>
      </c>
    </row>
    <row r="29" spans="1:16" x14ac:dyDescent="0.2">
      <c r="A29" s="2" t="s">
        <v>44</v>
      </c>
      <c r="B29" s="13">
        <v>100</v>
      </c>
      <c r="C29" s="14" t="s">
        <v>19</v>
      </c>
      <c r="D29" s="13">
        <v>100</v>
      </c>
      <c r="E29" s="14" t="s">
        <v>19</v>
      </c>
      <c r="F29" s="13">
        <v>100</v>
      </c>
      <c r="G29" s="14" t="s">
        <v>19</v>
      </c>
      <c r="H29" s="17" t="s">
        <v>30</v>
      </c>
      <c r="J29" s="52" t="str">
        <f>IF(VLOOKUP($A29,'[1]2. Child Protection'!$B$8:$BG$226,'[1]2. Child Protection'!V$1,FALSE)=B29,"",VLOOKUP($A29,'[1]2. Child Protection'!$B$8:$BG$226,'[1]2. Child Protection'!V$1,FALSE)-B29)</f>
        <v/>
      </c>
      <c r="K29" s="52" t="str">
        <f>IF(VLOOKUP($A29,'[1]2. Child Protection'!$B$8:$BG$226,'[1]2. Child Protection'!W$1,FALSE)=C29,"",VLOOKUP($A29,'[1]2. Child Protection'!$B$8:$BG$226,'[1]2. Child Protection'!W$1,FALSE))</f>
        <v/>
      </c>
      <c r="L29" s="52" t="str">
        <f>IF(VLOOKUP($A29,'[1]2. Child Protection'!$B$8:$BG$226,'[1]2. Child Protection'!X$1,FALSE)=D29,"",VLOOKUP($A29,'[1]2. Child Protection'!$B$8:$BG$226,'[1]2. Child Protection'!X$1,FALSE)-D29)</f>
        <v/>
      </c>
      <c r="M29" s="52" t="str">
        <f>IF(VLOOKUP($A29,'[1]2. Child Protection'!$B$8:$BG$226,'[1]2. Child Protection'!Y$1,FALSE)=E29,"",VLOOKUP($A29,'[1]2. Child Protection'!$B$8:$BG$226,'[1]2. Child Protection'!Y$1,FALSE))</f>
        <v/>
      </c>
      <c r="N29" s="52" t="str">
        <f>IF(VLOOKUP($A29,'[1]2. Child Protection'!$B$8:$BG$226,'[1]2. Child Protection'!Z$1,FALSE)=F29,"",VLOOKUP($A29,'[1]2. Child Protection'!$B$8:$BG$226,'[1]2. Child Protection'!Z$1,FALSE)-F29)</f>
        <v/>
      </c>
      <c r="O29" s="52" t="str">
        <f>IF(VLOOKUP($A29,'[1]2. Child Protection'!$B$8:$BG$226,'[1]2. Child Protection'!AA$1,FALSE)=G29,"",VLOOKUP($A29,'[1]2. Child Protection'!$B$8:$BG$226,'[1]2. Child Protection'!AA$1,FALSE))</f>
        <v/>
      </c>
      <c r="P29" s="3" t="str">
        <f>IF(VLOOKUP($A29,'[1]2. Child Protection'!$B$8:$BG$226,'[1]2. Child Protection'!AB$1,FALSE)=H29,"",VLOOKUP($A29,'[1]2. Child Protection'!$B$8:$BG$226,'[1]2. Child Protection'!AB$1,FALSE))</f>
        <v>UNSD Population and Vital Statistics Report, January 2021, latest update on 4 Jan 2022</v>
      </c>
    </row>
    <row r="30" spans="1:16" x14ac:dyDescent="0.2">
      <c r="A30" s="2" t="s">
        <v>45</v>
      </c>
      <c r="B30" s="13">
        <v>95.7</v>
      </c>
      <c r="C30" s="14" t="s">
        <v>12</v>
      </c>
      <c r="D30" s="15">
        <v>95.3</v>
      </c>
      <c r="E30" s="16" t="s">
        <v>12</v>
      </c>
      <c r="F30" s="15">
        <v>96.1</v>
      </c>
      <c r="G30" s="16" t="s">
        <v>12</v>
      </c>
      <c r="H30" s="17" t="s">
        <v>46</v>
      </c>
      <c r="J30" s="52" t="str">
        <f>IF(VLOOKUP($A30,'[1]2. Child Protection'!$B$8:$BG$226,'[1]2. Child Protection'!V$1,FALSE)=B30,"",VLOOKUP($A30,'[1]2. Child Protection'!$B$8:$BG$226,'[1]2. Child Protection'!V$1,FALSE)-B30)</f>
        <v/>
      </c>
      <c r="K30" s="52" t="str">
        <f>IF(VLOOKUP($A30,'[1]2. Child Protection'!$B$8:$BG$226,'[1]2. Child Protection'!W$1,FALSE)=C30,"",VLOOKUP($A30,'[1]2. Child Protection'!$B$8:$BG$226,'[1]2. Child Protection'!W$1,FALSE))</f>
        <v/>
      </c>
      <c r="L30" s="52" t="str">
        <f>IF(VLOOKUP($A30,'[1]2. Child Protection'!$B$8:$BG$226,'[1]2. Child Protection'!X$1,FALSE)=D30,"",VLOOKUP($A30,'[1]2. Child Protection'!$B$8:$BG$226,'[1]2. Child Protection'!X$1,FALSE)-D30)</f>
        <v/>
      </c>
      <c r="M30" s="52" t="str">
        <f>IF(VLOOKUP($A30,'[1]2. Child Protection'!$B$8:$BG$226,'[1]2. Child Protection'!Y$1,FALSE)=E30,"",VLOOKUP($A30,'[1]2. Child Protection'!$B$8:$BG$226,'[1]2. Child Protection'!Y$1,FALSE))</f>
        <v/>
      </c>
      <c r="N30" s="52" t="str">
        <f>IF(VLOOKUP($A30,'[1]2. Child Protection'!$B$8:$BG$226,'[1]2. Child Protection'!Z$1,FALSE)=F30,"",VLOOKUP($A30,'[1]2. Child Protection'!$B$8:$BG$226,'[1]2. Child Protection'!Z$1,FALSE)-F30)</f>
        <v/>
      </c>
      <c r="O30" s="52" t="str">
        <f>IF(VLOOKUP($A30,'[1]2. Child Protection'!$B$8:$BG$226,'[1]2. Child Protection'!AA$1,FALSE)=G30,"",VLOOKUP($A30,'[1]2. Child Protection'!$B$8:$BG$226,'[1]2. Child Protection'!AA$1,FALSE))</f>
        <v/>
      </c>
      <c r="P30" s="3" t="str">
        <f>IF(VLOOKUP($A30,'[1]2. Child Protection'!$B$8:$BG$226,'[1]2. Child Protection'!AB$1,FALSE)=H30,"",VLOOKUP($A30,'[1]2. Child Protection'!$B$8:$BG$226,'[1]2. Child Protection'!AB$1,FALSE))</f>
        <v>MICS 2015</v>
      </c>
    </row>
    <row r="31" spans="1:16" x14ac:dyDescent="0.2">
      <c r="A31" s="2" t="s">
        <v>47</v>
      </c>
      <c r="B31" s="13">
        <v>85.6</v>
      </c>
      <c r="C31" s="14" t="s">
        <v>12</v>
      </c>
      <c r="D31" s="15">
        <v>85.4</v>
      </c>
      <c r="E31" s="16" t="s">
        <v>12</v>
      </c>
      <c r="F31" s="15">
        <v>85.9</v>
      </c>
      <c r="G31" s="16" t="s">
        <v>12</v>
      </c>
      <c r="H31" s="17" t="s">
        <v>15</v>
      </c>
      <c r="J31" s="52" t="str">
        <f>IF(VLOOKUP($A31,'[1]2. Child Protection'!$B$8:$BG$226,'[1]2. Child Protection'!V$1,FALSE)=B31,"",VLOOKUP($A31,'[1]2. Child Protection'!$B$8:$BG$226,'[1]2. Child Protection'!V$1,FALSE)-B31)</f>
        <v/>
      </c>
      <c r="K31" s="52" t="str">
        <f>IF(VLOOKUP($A31,'[1]2. Child Protection'!$B$8:$BG$226,'[1]2. Child Protection'!W$1,FALSE)=C31,"",VLOOKUP($A31,'[1]2. Child Protection'!$B$8:$BG$226,'[1]2. Child Protection'!W$1,FALSE))</f>
        <v/>
      </c>
      <c r="L31" s="52" t="str">
        <f>IF(VLOOKUP($A31,'[1]2. Child Protection'!$B$8:$BG$226,'[1]2. Child Protection'!X$1,FALSE)=D31,"",VLOOKUP($A31,'[1]2. Child Protection'!$B$8:$BG$226,'[1]2. Child Protection'!X$1,FALSE)-D31)</f>
        <v/>
      </c>
      <c r="M31" s="52" t="str">
        <f>IF(VLOOKUP($A31,'[1]2. Child Protection'!$B$8:$BG$226,'[1]2. Child Protection'!Y$1,FALSE)=E31,"",VLOOKUP($A31,'[1]2. Child Protection'!$B$8:$BG$226,'[1]2. Child Protection'!Y$1,FALSE))</f>
        <v/>
      </c>
      <c r="N31" s="52" t="str">
        <f>IF(VLOOKUP($A31,'[1]2. Child Protection'!$B$8:$BG$226,'[1]2. Child Protection'!Z$1,FALSE)=F31,"",VLOOKUP($A31,'[1]2. Child Protection'!$B$8:$BG$226,'[1]2. Child Protection'!Z$1,FALSE)-F31)</f>
        <v/>
      </c>
      <c r="O31" s="52" t="str">
        <f>IF(VLOOKUP($A31,'[1]2. Child Protection'!$B$8:$BG$226,'[1]2. Child Protection'!AA$1,FALSE)=G31,"",VLOOKUP($A31,'[1]2. Child Protection'!$B$8:$BG$226,'[1]2. Child Protection'!AA$1,FALSE))</f>
        <v/>
      </c>
      <c r="P31" s="3" t="str">
        <f>IF(VLOOKUP($A31,'[1]2. Child Protection'!$B$8:$BG$226,'[1]2. Child Protection'!AB$1,FALSE)=H31,"",VLOOKUP($A31,'[1]2. Child Protection'!$B$8:$BG$226,'[1]2. Child Protection'!AB$1,FALSE))</f>
        <v/>
      </c>
    </row>
    <row r="32" spans="1:16" x14ac:dyDescent="0.2">
      <c r="A32" s="2" t="s">
        <v>48</v>
      </c>
      <c r="B32" s="13">
        <v>99.9</v>
      </c>
      <c r="C32" s="14" t="s">
        <v>36</v>
      </c>
      <c r="D32" s="15">
        <v>100</v>
      </c>
      <c r="E32" s="16" t="s">
        <v>36</v>
      </c>
      <c r="F32" s="15">
        <v>99.8</v>
      </c>
      <c r="G32" s="16" t="s">
        <v>36</v>
      </c>
      <c r="H32" s="17" t="s">
        <v>49</v>
      </c>
      <c r="J32" s="52" t="str">
        <f>IF(VLOOKUP($A32,'[1]2. Child Protection'!$B$8:$BG$226,'[1]2. Child Protection'!V$1,FALSE)=B32,"",VLOOKUP($A32,'[1]2. Child Protection'!$B$8:$BG$226,'[1]2. Child Protection'!V$1,FALSE)-B32)</f>
        <v/>
      </c>
      <c r="K32" s="52" t="str">
        <f>IF(VLOOKUP($A32,'[1]2. Child Protection'!$B$8:$BG$226,'[1]2. Child Protection'!W$1,FALSE)=C32,"",VLOOKUP($A32,'[1]2. Child Protection'!$B$8:$BG$226,'[1]2. Child Protection'!W$1,FALSE))</f>
        <v/>
      </c>
      <c r="L32" s="52" t="str">
        <f>IF(VLOOKUP($A32,'[1]2. Child Protection'!$B$8:$BG$226,'[1]2. Child Protection'!X$1,FALSE)=D32,"",VLOOKUP($A32,'[1]2. Child Protection'!$B$8:$BG$226,'[1]2. Child Protection'!X$1,FALSE)-D32)</f>
        <v/>
      </c>
      <c r="M32" s="52" t="str">
        <f>IF(VLOOKUP($A32,'[1]2. Child Protection'!$B$8:$BG$226,'[1]2. Child Protection'!Y$1,FALSE)=E32,"",VLOOKUP($A32,'[1]2. Child Protection'!$B$8:$BG$226,'[1]2. Child Protection'!Y$1,FALSE))</f>
        <v/>
      </c>
      <c r="N32" s="52" t="str">
        <f>IF(VLOOKUP($A32,'[1]2. Child Protection'!$B$8:$BG$226,'[1]2. Child Protection'!Z$1,FALSE)=F32,"",VLOOKUP($A32,'[1]2. Child Protection'!$B$8:$BG$226,'[1]2. Child Protection'!Z$1,FALSE)-F32)</f>
        <v/>
      </c>
      <c r="O32" s="52" t="str">
        <f>IF(VLOOKUP($A32,'[1]2. Child Protection'!$B$8:$BG$226,'[1]2. Child Protection'!AA$1,FALSE)=G32,"",VLOOKUP($A32,'[1]2. Child Protection'!$B$8:$BG$226,'[1]2. Child Protection'!AA$1,FALSE))</f>
        <v/>
      </c>
      <c r="P32" s="3" t="str">
        <f>IF(VLOOKUP($A32,'[1]2. Child Protection'!$B$8:$BG$226,'[1]2. Child Protection'!AB$1,FALSE)=H32,"",VLOOKUP($A32,'[1]2. Child Protection'!$B$8:$BG$226,'[1]2. Child Protection'!AB$1,FALSE))</f>
        <v/>
      </c>
    </row>
    <row r="33" spans="1:16" x14ac:dyDescent="0.2">
      <c r="A33" s="2" t="s">
        <v>50</v>
      </c>
      <c r="B33" s="13">
        <v>91.9</v>
      </c>
      <c r="C33" s="14" t="s">
        <v>28</v>
      </c>
      <c r="D33" s="15" t="s">
        <v>23</v>
      </c>
      <c r="E33" s="14" t="s">
        <v>28</v>
      </c>
      <c r="F33" s="15" t="s">
        <v>23</v>
      </c>
      <c r="G33" s="14" t="s">
        <v>28</v>
      </c>
      <c r="H33" s="17" t="s">
        <v>51</v>
      </c>
      <c r="J33" s="52" t="str">
        <f>IF(VLOOKUP($A33,'[1]2. Child Protection'!$B$8:$BG$226,'[1]2. Child Protection'!V$1,FALSE)=B33,"",VLOOKUP($A33,'[1]2. Child Protection'!$B$8:$BG$226,'[1]2. Child Protection'!V$1,FALSE)-B33)</f>
        <v/>
      </c>
      <c r="K33" s="52" t="str">
        <f>IF(VLOOKUP($A33,'[1]2. Child Protection'!$B$8:$BG$226,'[1]2. Child Protection'!W$1,FALSE)=C33,"",VLOOKUP($A33,'[1]2. Child Protection'!$B$8:$BG$226,'[1]2. Child Protection'!W$1,FALSE))</f>
        <v/>
      </c>
      <c r="L33" s="52" t="str">
        <f>IF(VLOOKUP($A33,'[1]2. Child Protection'!$B$8:$BG$226,'[1]2. Child Protection'!X$1,FALSE)=D33,"",VLOOKUP($A33,'[1]2. Child Protection'!$B$8:$BG$226,'[1]2. Child Protection'!X$1,FALSE)-D33)</f>
        <v/>
      </c>
      <c r="M33" s="52">
        <f>IF(VLOOKUP($A33,'[1]2. Child Protection'!$B$8:$BG$226,'[1]2. Child Protection'!Y$1,FALSE)=E33,"",VLOOKUP($A33,'[1]2. Child Protection'!$B$8:$BG$226,'[1]2. Child Protection'!Y$1,FALSE))</f>
        <v>0</v>
      </c>
      <c r="N33" s="52" t="str">
        <f>IF(VLOOKUP($A33,'[1]2. Child Protection'!$B$8:$BG$226,'[1]2. Child Protection'!Z$1,FALSE)=F33,"",VLOOKUP($A33,'[1]2. Child Protection'!$B$8:$BG$226,'[1]2. Child Protection'!Z$1,FALSE)-F33)</f>
        <v/>
      </c>
      <c r="O33" s="52">
        <f>IF(VLOOKUP($A33,'[1]2. Child Protection'!$B$8:$BG$226,'[1]2. Child Protection'!AA$1,FALSE)=G33,"",VLOOKUP($A33,'[1]2. Child Protection'!$B$8:$BG$226,'[1]2. Child Protection'!AA$1,FALSE))</f>
        <v>0</v>
      </c>
      <c r="P33" s="3" t="str">
        <f>IF(VLOOKUP($A33,'[1]2. Child Protection'!$B$8:$BG$226,'[1]2. Child Protection'!AB$1,FALSE)=H33,"",VLOOKUP($A33,'[1]2. Child Protection'!$B$8:$BG$226,'[1]2. Child Protection'!AB$1,FALSE))</f>
        <v/>
      </c>
    </row>
    <row r="34" spans="1:16" x14ac:dyDescent="0.2">
      <c r="A34" s="2" t="s">
        <v>53</v>
      </c>
      <c r="B34" s="13">
        <v>99.5</v>
      </c>
      <c r="C34" s="14" t="s">
        <v>36</v>
      </c>
      <c r="D34" s="15">
        <v>99.7</v>
      </c>
      <c r="E34" s="16" t="s">
        <v>36</v>
      </c>
      <c r="F34" s="15">
        <v>99.4</v>
      </c>
      <c r="G34" s="16" t="s">
        <v>36</v>
      </c>
      <c r="H34" s="17" t="s">
        <v>54</v>
      </c>
      <c r="J34" s="52" t="str">
        <f>IF(VLOOKUP($A34,'[1]2. Child Protection'!$B$8:$BG$226,'[1]2. Child Protection'!V$1,FALSE)=B34,"",VLOOKUP($A34,'[1]2. Child Protection'!$B$8:$BG$226,'[1]2. Child Protection'!V$1,FALSE)-B34)</f>
        <v/>
      </c>
      <c r="K34" s="52" t="str">
        <f>IF(VLOOKUP($A34,'[1]2. Child Protection'!$B$8:$BG$226,'[1]2. Child Protection'!W$1,FALSE)=C34,"",VLOOKUP($A34,'[1]2. Child Protection'!$B$8:$BG$226,'[1]2. Child Protection'!W$1,FALSE))</f>
        <v/>
      </c>
      <c r="L34" s="52" t="str">
        <f>IF(VLOOKUP($A34,'[1]2. Child Protection'!$B$8:$BG$226,'[1]2. Child Protection'!X$1,FALSE)=D34,"",VLOOKUP($A34,'[1]2. Child Protection'!$B$8:$BG$226,'[1]2. Child Protection'!X$1,FALSE)-D34)</f>
        <v/>
      </c>
      <c r="M34" s="52" t="str">
        <f>IF(VLOOKUP($A34,'[1]2. Child Protection'!$B$8:$BG$226,'[1]2. Child Protection'!Y$1,FALSE)=E34,"",VLOOKUP($A34,'[1]2. Child Protection'!$B$8:$BG$226,'[1]2. Child Protection'!Y$1,FALSE))</f>
        <v/>
      </c>
      <c r="N34" s="52" t="str">
        <f>IF(VLOOKUP($A34,'[1]2. Child Protection'!$B$8:$BG$226,'[1]2. Child Protection'!Z$1,FALSE)=F34,"",VLOOKUP($A34,'[1]2. Child Protection'!$B$8:$BG$226,'[1]2. Child Protection'!Z$1,FALSE)-F34)</f>
        <v/>
      </c>
      <c r="O34" s="52" t="str">
        <f>IF(VLOOKUP($A34,'[1]2. Child Protection'!$B$8:$BG$226,'[1]2. Child Protection'!AA$1,FALSE)=G34,"",VLOOKUP($A34,'[1]2. Child Protection'!$B$8:$BG$226,'[1]2. Child Protection'!AA$1,FALSE))</f>
        <v/>
      </c>
      <c r="P34" s="3" t="str">
        <f>IF(VLOOKUP($A34,'[1]2. Child Protection'!$B$8:$BG$226,'[1]2. Child Protection'!AB$1,FALSE)=H34,"",VLOOKUP($A34,'[1]2. Child Protection'!$B$8:$BG$226,'[1]2. Child Protection'!AB$1,FALSE))</f>
        <v/>
      </c>
    </row>
    <row r="35" spans="1:16" x14ac:dyDescent="0.2">
      <c r="A35" s="2" t="s">
        <v>55</v>
      </c>
      <c r="B35" s="13">
        <v>87.5</v>
      </c>
      <c r="C35" s="14" t="s">
        <v>28</v>
      </c>
      <c r="D35" s="15">
        <v>86.7</v>
      </c>
      <c r="E35" s="16" t="s">
        <v>28</v>
      </c>
      <c r="F35" s="15">
        <v>88.4</v>
      </c>
      <c r="G35" s="16" t="s">
        <v>28</v>
      </c>
      <c r="H35" s="17" t="s">
        <v>56</v>
      </c>
      <c r="J35" s="52" t="str">
        <f>IF(VLOOKUP($A35,'[1]2. Child Protection'!$B$8:$BG$226,'[1]2. Child Protection'!V$1,FALSE)=B35,"",VLOOKUP($A35,'[1]2. Child Protection'!$B$8:$BG$226,'[1]2. Child Protection'!V$1,FALSE)-B35)</f>
        <v/>
      </c>
      <c r="K35" s="52" t="str">
        <f>IF(VLOOKUP($A35,'[1]2. Child Protection'!$B$8:$BG$226,'[1]2. Child Protection'!W$1,FALSE)=C35,"",VLOOKUP($A35,'[1]2. Child Protection'!$B$8:$BG$226,'[1]2. Child Protection'!W$1,FALSE))</f>
        <v/>
      </c>
      <c r="L35" s="52" t="str">
        <f>IF(VLOOKUP($A35,'[1]2. Child Protection'!$B$8:$BG$226,'[1]2. Child Protection'!X$1,FALSE)=D35,"",VLOOKUP($A35,'[1]2. Child Protection'!$B$8:$BG$226,'[1]2. Child Protection'!X$1,FALSE)-D35)</f>
        <v/>
      </c>
      <c r="M35" s="52" t="str">
        <f>IF(VLOOKUP($A35,'[1]2. Child Protection'!$B$8:$BG$226,'[1]2. Child Protection'!Y$1,FALSE)=E35,"",VLOOKUP($A35,'[1]2. Child Protection'!$B$8:$BG$226,'[1]2. Child Protection'!Y$1,FALSE))</f>
        <v/>
      </c>
      <c r="N35" s="52" t="str">
        <f>IF(VLOOKUP($A35,'[1]2. Child Protection'!$B$8:$BG$226,'[1]2. Child Protection'!Z$1,FALSE)=F35,"",VLOOKUP($A35,'[1]2. Child Protection'!$B$8:$BG$226,'[1]2. Child Protection'!Z$1,FALSE)-F35)</f>
        <v/>
      </c>
      <c r="O35" s="52" t="str">
        <f>IF(VLOOKUP($A35,'[1]2. Child Protection'!$B$8:$BG$226,'[1]2. Child Protection'!AA$1,FALSE)=G35,"",VLOOKUP($A35,'[1]2. Child Protection'!$B$8:$BG$226,'[1]2. Child Protection'!AA$1,FALSE))</f>
        <v/>
      </c>
      <c r="P35" s="3" t="str">
        <f>IF(VLOOKUP($A35,'[1]2. Child Protection'!$B$8:$BG$226,'[1]2. Child Protection'!AB$1,FALSE)=H35,"",VLOOKUP($A35,'[1]2. Child Protection'!$B$8:$BG$226,'[1]2. Child Protection'!AB$1,FALSE))</f>
        <v/>
      </c>
    </row>
    <row r="36" spans="1:16" x14ac:dyDescent="0.2">
      <c r="A36" s="2" t="s">
        <v>57</v>
      </c>
      <c r="B36" s="18">
        <v>96.4</v>
      </c>
      <c r="C36" s="14" t="s">
        <v>12</v>
      </c>
      <c r="D36" s="15" t="s">
        <v>23</v>
      </c>
      <c r="E36" s="16" t="s">
        <v>12</v>
      </c>
      <c r="F36" s="15" t="s">
        <v>23</v>
      </c>
      <c r="G36" s="16" t="s">
        <v>12</v>
      </c>
      <c r="H36" s="17" t="s">
        <v>58</v>
      </c>
      <c r="J36" s="52" t="str">
        <f>IF(VLOOKUP($A36,'[1]2. Child Protection'!$B$8:$BG$226,'[1]2. Child Protection'!V$1,FALSE)=B36,"",VLOOKUP($A36,'[1]2. Child Protection'!$B$8:$BG$226,'[1]2. Child Protection'!V$1,FALSE)-B36)</f>
        <v/>
      </c>
      <c r="K36" s="52" t="str">
        <f>IF(VLOOKUP($A36,'[1]2. Child Protection'!$B$8:$BG$226,'[1]2. Child Protection'!W$1,FALSE)=C36,"",VLOOKUP($A36,'[1]2. Child Protection'!$B$8:$BG$226,'[1]2. Child Protection'!W$1,FALSE))</f>
        <v/>
      </c>
      <c r="L36" s="52" t="str">
        <f>IF(VLOOKUP($A36,'[1]2. Child Protection'!$B$8:$BG$226,'[1]2. Child Protection'!X$1,FALSE)=D36,"",VLOOKUP($A36,'[1]2. Child Protection'!$B$8:$BG$226,'[1]2. Child Protection'!X$1,FALSE)-D36)</f>
        <v/>
      </c>
      <c r="M36" s="52" t="str">
        <f>IF(VLOOKUP($A36,'[1]2. Child Protection'!$B$8:$BG$226,'[1]2. Child Protection'!Y$1,FALSE)=E36,"",VLOOKUP($A36,'[1]2. Child Protection'!$B$8:$BG$226,'[1]2. Child Protection'!Y$1,FALSE))</f>
        <v/>
      </c>
      <c r="N36" s="52" t="str">
        <f>IF(VLOOKUP($A36,'[1]2. Child Protection'!$B$8:$BG$226,'[1]2. Child Protection'!Z$1,FALSE)=F36,"",VLOOKUP($A36,'[1]2. Child Protection'!$B$8:$BG$226,'[1]2. Child Protection'!Z$1,FALSE)-F36)</f>
        <v/>
      </c>
      <c r="O36" s="52" t="str">
        <f>IF(VLOOKUP($A36,'[1]2. Child Protection'!$B$8:$BG$226,'[1]2. Child Protection'!AA$1,FALSE)=G36,"",VLOOKUP($A36,'[1]2. Child Protection'!$B$8:$BG$226,'[1]2. Child Protection'!AA$1,FALSE))</f>
        <v/>
      </c>
      <c r="P36" s="3" t="str">
        <f>IF(VLOOKUP($A36,'[1]2. Child Protection'!$B$8:$BG$226,'[1]2. Child Protection'!AB$1,FALSE)=H36,"",VLOOKUP($A36,'[1]2. Child Protection'!$B$8:$BG$226,'[1]2. Child Protection'!AB$1,FALSE))</f>
        <v>Estatísticas do Registro Civil</v>
      </c>
    </row>
    <row r="37" spans="1:16" x14ac:dyDescent="0.2">
      <c r="A37" s="2" t="s">
        <v>64</v>
      </c>
      <c r="B37" s="13" t="s">
        <v>23</v>
      </c>
      <c r="C37" s="14" t="s">
        <v>23</v>
      </c>
      <c r="D37" s="13" t="s">
        <v>23</v>
      </c>
      <c r="E37" s="16" t="s">
        <v>23</v>
      </c>
      <c r="F37" s="13" t="s">
        <v>23</v>
      </c>
      <c r="G37" s="16" t="s">
        <v>23</v>
      </c>
      <c r="H37" s="17" t="s">
        <v>23</v>
      </c>
      <c r="J37" s="52" t="str">
        <f>IF(VLOOKUP($A37,'[1]2. Child Protection'!$B$8:$BG$226,'[1]2. Child Protection'!V$1,FALSE)=B37,"",VLOOKUP($A37,'[1]2. Child Protection'!$B$8:$BG$226,'[1]2. Child Protection'!V$1,FALSE)-B37)</f>
        <v/>
      </c>
      <c r="K37" s="52">
        <f>IF(VLOOKUP($A37,'[1]2. Child Protection'!$B$8:$BG$226,'[1]2. Child Protection'!W$1,FALSE)=C37,"",VLOOKUP($A37,'[1]2. Child Protection'!$B$8:$BG$226,'[1]2. Child Protection'!W$1,FALSE))</f>
        <v>0</v>
      </c>
      <c r="L37" s="52" t="str">
        <f>IF(VLOOKUP($A37,'[1]2. Child Protection'!$B$8:$BG$226,'[1]2. Child Protection'!X$1,FALSE)=D37,"",VLOOKUP($A37,'[1]2. Child Protection'!$B$8:$BG$226,'[1]2. Child Protection'!X$1,FALSE)-D37)</f>
        <v/>
      </c>
      <c r="M37" s="52">
        <f>IF(VLOOKUP($A37,'[1]2. Child Protection'!$B$8:$BG$226,'[1]2. Child Protection'!Y$1,FALSE)=E37,"",VLOOKUP($A37,'[1]2. Child Protection'!$B$8:$BG$226,'[1]2. Child Protection'!Y$1,FALSE))</f>
        <v>0</v>
      </c>
      <c r="N37" s="52" t="str">
        <f>IF(VLOOKUP($A37,'[1]2. Child Protection'!$B$8:$BG$226,'[1]2. Child Protection'!Z$1,FALSE)=F37,"",VLOOKUP($A37,'[1]2. Child Protection'!$B$8:$BG$226,'[1]2. Child Protection'!Z$1,FALSE)-F37)</f>
        <v/>
      </c>
      <c r="O37" s="52">
        <f>IF(VLOOKUP($A37,'[1]2. Child Protection'!$B$8:$BG$226,'[1]2. Child Protection'!AA$1,FALSE)=G37,"",VLOOKUP($A37,'[1]2. Child Protection'!$B$8:$BG$226,'[1]2. Child Protection'!AA$1,FALSE))</f>
        <v>0</v>
      </c>
      <c r="P37" s="3">
        <f>IF(VLOOKUP($A37,'[1]2. Child Protection'!$B$8:$BG$226,'[1]2. Child Protection'!AB$1,FALSE)=H37,"",VLOOKUP($A37,'[1]2. Child Protection'!$B$8:$BG$226,'[1]2. Child Protection'!AB$1,FALSE))</f>
        <v>0</v>
      </c>
    </row>
    <row r="38" spans="1:16" x14ac:dyDescent="0.2">
      <c r="A38" s="2" t="s">
        <v>67</v>
      </c>
      <c r="B38" s="13" t="s">
        <v>23</v>
      </c>
      <c r="C38" s="14" t="s">
        <v>23</v>
      </c>
      <c r="D38" s="15" t="s">
        <v>23</v>
      </c>
      <c r="E38" s="16" t="s">
        <v>23</v>
      </c>
      <c r="F38" s="15" t="s">
        <v>23</v>
      </c>
      <c r="G38" s="16" t="s">
        <v>23</v>
      </c>
      <c r="H38" s="17" t="s">
        <v>23</v>
      </c>
      <c r="J38" s="52" t="e">
        <f>IF(VLOOKUP($A38,'[1]2. Child Protection'!$B$8:$BG$226,'[1]2. Child Protection'!V$1,FALSE)=B38,"",VLOOKUP($A38,'[1]2. Child Protection'!$B$8:$BG$226,'[1]2. Child Protection'!V$1,FALSE)-B38)</f>
        <v>#VALUE!</v>
      </c>
      <c r="K38" s="52" t="str">
        <f>IF(VLOOKUP($A38,'[1]2. Child Protection'!$B$8:$BG$226,'[1]2. Child Protection'!W$1,FALSE)=C38,"",VLOOKUP($A38,'[1]2. Child Protection'!$B$8:$BG$226,'[1]2. Child Protection'!W$1,FALSE))</f>
        <v>y</v>
      </c>
      <c r="L38" s="52" t="str">
        <f>IF(VLOOKUP($A38,'[1]2. Child Protection'!$B$8:$BG$226,'[1]2. Child Protection'!X$1,FALSE)=D38,"",VLOOKUP($A38,'[1]2. Child Protection'!$B$8:$BG$226,'[1]2. Child Protection'!X$1,FALSE)-D38)</f>
        <v/>
      </c>
      <c r="M38" s="52">
        <f>IF(VLOOKUP($A38,'[1]2. Child Protection'!$B$8:$BG$226,'[1]2. Child Protection'!Y$1,FALSE)=E38,"",VLOOKUP($A38,'[1]2. Child Protection'!$B$8:$BG$226,'[1]2. Child Protection'!Y$1,FALSE))</f>
        <v>0</v>
      </c>
      <c r="N38" s="52" t="str">
        <f>IF(VLOOKUP($A38,'[1]2. Child Protection'!$B$8:$BG$226,'[1]2. Child Protection'!Z$1,FALSE)=F38,"",VLOOKUP($A38,'[1]2. Child Protection'!$B$8:$BG$226,'[1]2. Child Protection'!Z$1,FALSE)-F38)</f>
        <v/>
      </c>
      <c r="O38" s="52">
        <f>IF(VLOOKUP($A38,'[1]2. Child Protection'!$B$8:$BG$226,'[1]2. Child Protection'!AA$1,FALSE)=G38,"",VLOOKUP($A38,'[1]2. Child Protection'!$B$8:$BG$226,'[1]2. Child Protection'!AA$1,FALSE))</f>
        <v>0</v>
      </c>
      <c r="P38" s="3" t="str">
        <f>IF(VLOOKUP($A38,'[1]2. Child Protection'!$B$8:$BG$226,'[1]2. Child Protection'!AB$1,FALSE)=H38,"",VLOOKUP($A38,'[1]2. Child Protection'!$B$8:$BG$226,'[1]2. Child Protection'!AB$1,FALSE))</f>
        <v>Vital registration, Immigration and National Registration Department 2020</v>
      </c>
    </row>
    <row r="39" spans="1:16" x14ac:dyDescent="0.2">
      <c r="A39" s="2" t="s">
        <v>59</v>
      </c>
      <c r="B39" s="13">
        <v>100</v>
      </c>
      <c r="C39" s="14" t="s">
        <v>19</v>
      </c>
      <c r="D39" s="15">
        <v>100</v>
      </c>
      <c r="E39" s="16" t="s">
        <v>19</v>
      </c>
      <c r="F39" s="15">
        <v>100</v>
      </c>
      <c r="G39" s="16" t="s">
        <v>19</v>
      </c>
      <c r="H39" s="17" t="s">
        <v>30</v>
      </c>
      <c r="J39" s="52" t="str">
        <f>IF(VLOOKUP($A39,'[1]2. Child Protection'!$B$8:$BG$226,'[1]2. Child Protection'!V$1,FALSE)=B39,"",VLOOKUP($A39,'[1]2. Child Protection'!$B$8:$BG$226,'[1]2. Child Protection'!V$1,FALSE)-B39)</f>
        <v/>
      </c>
      <c r="K39" s="52" t="str">
        <f>IF(VLOOKUP($A39,'[1]2. Child Protection'!$B$8:$BG$226,'[1]2. Child Protection'!W$1,FALSE)=C39,"",VLOOKUP($A39,'[1]2. Child Protection'!$B$8:$BG$226,'[1]2. Child Protection'!W$1,FALSE))</f>
        <v/>
      </c>
      <c r="L39" s="52" t="str">
        <f>IF(VLOOKUP($A39,'[1]2. Child Protection'!$B$8:$BG$226,'[1]2. Child Protection'!X$1,FALSE)=D39,"",VLOOKUP($A39,'[1]2. Child Protection'!$B$8:$BG$226,'[1]2. Child Protection'!X$1,FALSE)-D39)</f>
        <v/>
      </c>
      <c r="M39" s="52" t="str">
        <f>IF(VLOOKUP($A39,'[1]2. Child Protection'!$B$8:$BG$226,'[1]2. Child Protection'!Y$1,FALSE)=E39,"",VLOOKUP($A39,'[1]2. Child Protection'!$B$8:$BG$226,'[1]2. Child Protection'!Y$1,FALSE))</f>
        <v/>
      </c>
      <c r="N39" s="52" t="str">
        <f>IF(VLOOKUP($A39,'[1]2. Child Protection'!$B$8:$BG$226,'[1]2. Child Protection'!Z$1,FALSE)=F39,"",VLOOKUP($A39,'[1]2. Child Protection'!$B$8:$BG$226,'[1]2. Child Protection'!Z$1,FALSE)-F39)</f>
        <v/>
      </c>
      <c r="O39" s="52" t="str">
        <f>IF(VLOOKUP($A39,'[1]2. Child Protection'!$B$8:$BG$226,'[1]2. Child Protection'!AA$1,FALSE)=G39,"",VLOOKUP($A39,'[1]2. Child Protection'!$B$8:$BG$226,'[1]2. Child Protection'!AA$1,FALSE))</f>
        <v/>
      </c>
      <c r="P39" s="3" t="str">
        <f>IF(VLOOKUP($A39,'[1]2. Child Protection'!$B$8:$BG$226,'[1]2. Child Protection'!AB$1,FALSE)=H39,"",VLOOKUP($A39,'[1]2. Child Protection'!$B$8:$BG$226,'[1]2. Child Protection'!AB$1,FALSE))</f>
        <v>UNSD Population and Vital Statistics Report, January 2021, latest update on 4 Jan 2022</v>
      </c>
    </row>
    <row r="40" spans="1:16" x14ac:dyDescent="0.2">
      <c r="A40" s="2" t="s">
        <v>60</v>
      </c>
      <c r="B40" s="13">
        <v>76.900000000000006</v>
      </c>
      <c r="C40" s="14" t="s">
        <v>36</v>
      </c>
      <c r="D40" s="15">
        <v>77</v>
      </c>
      <c r="E40" s="16" t="s">
        <v>36</v>
      </c>
      <c r="F40" s="15">
        <v>76.7</v>
      </c>
      <c r="G40" s="16" t="s">
        <v>36</v>
      </c>
      <c r="H40" s="17" t="s">
        <v>61</v>
      </c>
      <c r="J40" s="52" t="str">
        <f>IF(VLOOKUP($A40,'[1]2. Child Protection'!$B$8:$BG$226,'[1]2. Child Protection'!V$1,FALSE)=B40,"",VLOOKUP($A40,'[1]2. Child Protection'!$B$8:$BG$226,'[1]2. Child Protection'!V$1,FALSE)-B40)</f>
        <v/>
      </c>
      <c r="K40" s="52" t="str">
        <f>IF(VLOOKUP($A40,'[1]2. Child Protection'!$B$8:$BG$226,'[1]2. Child Protection'!W$1,FALSE)=C40,"",VLOOKUP($A40,'[1]2. Child Protection'!$B$8:$BG$226,'[1]2. Child Protection'!W$1,FALSE))</f>
        <v/>
      </c>
      <c r="L40" s="52" t="str">
        <f>IF(VLOOKUP($A40,'[1]2. Child Protection'!$B$8:$BG$226,'[1]2. Child Protection'!X$1,FALSE)=D40,"",VLOOKUP($A40,'[1]2. Child Protection'!$B$8:$BG$226,'[1]2. Child Protection'!X$1,FALSE)-D40)</f>
        <v/>
      </c>
      <c r="M40" s="52" t="str">
        <f>IF(VLOOKUP($A40,'[1]2. Child Protection'!$B$8:$BG$226,'[1]2. Child Protection'!Y$1,FALSE)=E40,"",VLOOKUP($A40,'[1]2. Child Protection'!$B$8:$BG$226,'[1]2. Child Protection'!Y$1,FALSE))</f>
        <v/>
      </c>
      <c r="N40" s="52" t="str">
        <f>IF(VLOOKUP($A40,'[1]2. Child Protection'!$B$8:$BG$226,'[1]2. Child Protection'!Z$1,FALSE)=F40,"",VLOOKUP($A40,'[1]2. Child Protection'!$B$8:$BG$226,'[1]2. Child Protection'!Z$1,FALSE)-F40)</f>
        <v/>
      </c>
      <c r="O40" s="52" t="str">
        <f>IF(VLOOKUP($A40,'[1]2. Child Protection'!$B$8:$BG$226,'[1]2. Child Protection'!AA$1,FALSE)=G40,"",VLOOKUP($A40,'[1]2. Child Protection'!$B$8:$BG$226,'[1]2. Child Protection'!AA$1,FALSE))</f>
        <v/>
      </c>
      <c r="P40" s="3" t="str">
        <f>IF(VLOOKUP($A40,'[1]2. Child Protection'!$B$8:$BG$226,'[1]2. Child Protection'!AB$1,FALSE)=H40,"",VLOOKUP($A40,'[1]2. Child Protection'!$B$8:$BG$226,'[1]2. Child Protection'!AB$1,FALSE))</f>
        <v/>
      </c>
    </row>
    <row r="41" spans="1:16" x14ac:dyDescent="0.2">
      <c r="A41" s="2" t="s">
        <v>62</v>
      </c>
      <c r="B41" s="13">
        <v>83.5</v>
      </c>
      <c r="C41" s="14" t="s">
        <v>12</v>
      </c>
      <c r="D41" s="15">
        <v>83.7</v>
      </c>
      <c r="E41" s="16" t="s">
        <v>12</v>
      </c>
      <c r="F41" s="15">
        <v>83.3</v>
      </c>
      <c r="G41" s="16" t="s">
        <v>12</v>
      </c>
      <c r="H41" s="17" t="s">
        <v>63</v>
      </c>
      <c r="J41" s="52" t="str">
        <f>IF(VLOOKUP($A41,'[1]2. Child Protection'!$B$8:$BG$226,'[1]2. Child Protection'!V$1,FALSE)=B41,"",VLOOKUP($A41,'[1]2. Child Protection'!$B$8:$BG$226,'[1]2. Child Protection'!V$1,FALSE)-B41)</f>
        <v/>
      </c>
      <c r="K41" s="52" t="str">
        <f>IF(VLOOKUP($A41,'[1]2. Child Protection'!$B$8:$BG$226,'[1]2. Child Protection'!W$1,FALSE)=C41,"",VLOOKUP($A41,'[1]2. Child Protection'!$B$8:$BG$226,'[1]2. Child Protection'!W$1,FALSE))</f>
        <v/>
      </c>
      <c r="L41" s="52" t="str">
        <f>IF(VLOOKUP($A41,'[1]2. Child Protection'!$B$8:$BG$226,'[1]2. Child Protection'!X$1,FALSE)=D41,"",VLOOKUP($A41,'[1]2. Child Protection'!$B$8:$BG$226,'[1]2. Child Protection'!X$1,FALSE)-D41)</f>
        <v/>
      </c>
      <c r="M41" s="52" t="str">
        <f>IF(VLOOKUP($A41,'[1]2. Child Protection'!$B$8:$BG$226,'[1]2. Child Protection'!Y$1,FALSE)=E41,"",VLOOKUP($A41,'[1]2. Child Protection'!$B$8:$BG$226,'[1]2. Child Protection'!Y$1,FALSE))</f>
        <v/>
      </c>
      <c r="N41" s="52" t="str">
        <f>IF(VLOOKUP($A41,'[1]2. Child Protection'!$B$8:$BG$226,'[1]2. Child Protection'!Z$1,FALSE)=F41,"",VLOOKUP($A41,'[1]2. Child Protection'!$B$8:$BG$226,'[1]2. Child Protection'!Z$1,FALSE)-F41)</f>
        <v/>
      </c>
      <c r="O41" s="52" t="str">
        <f>IF(VLOOKUP($A41,'[1]2. Child Protection'!$B$8:$BG$226,'[1]2. Child Protection'!AA$1,FALSE)=G41,"",VLOOKUP($A41,'[1]2. Child Protection'!$B$8:$BG$226,'[1]2. Child Protection'!AA$1,FALSE))</f>
        <v/>
      </c>
      <c r="P41" s="3" t="str">
        <f>IF(VLOOKUP($A41,'[1]2. Child Protection'!$B$8:$BG$226,'[1]2. Child Protection'!AB$1,FALSE)=H41,"",VLOOKUP($A41,'[1]2. Child Protection'!$B$8:$BG$226,'[1]2. Child Protection'!AB$1,FALSE))</f>
        <v/>
      </c>
    </row>
    <row r="42" spans="1:16" x14ac:dyDescent="0.2">
      <c r="A42" s="2" t="s">
        <v>65</v>
      </c>
      <c r="B42" s="13">
        <v>91.4</v>
      </c>
      <c r="C42" s="14" t="s">
        <v>36</v>
      </c>
      <c r="D42" s="15" t="s">
        <v>23</v>
      </c>
      <c r="E42" s="16" t="s">
        <v>36</v>
      </c>
      <c r="F42" s="15" t="s">
        <v>23</v>
      </c>
      <c r="G42" s="16" t="s">
        <v>36</v>
      </c>
      <c r="H42" s="17" t="s">
        <v>66</v>
      </c>
      <c r="J42" s="52" t="str">
        <f>IF(VLOOKUP($A42,'[1]2. Child Protection'!$B$8:$BG$226,'[1]2. Child Protection'!V$1,FALSE)=B42,"",VLOOKUP($A42,'[1]2. Child Protection'!$B$8:$BG$226,'[1]2. Child Protection'!V$1,FALSE)-B42)</f>
        <v/>
      </c>
      <c r="K42" s="52" t="str">
        <f>IF(VLOOKUP($A42,'[1]2. Child Protection'!$B$8:$BG$226,'[1]2. Child Protection'!W$1,FALSE)=C42,"",VLOOKUP($A42,'[1]2. Child Protection'!$B$8:$BG$226,'[1]2. Child Protection'!W$1,FALSE))</f>
        <v/>
      </c>
      <c r="L42" s="52" t="str">
        <f>IF(VLOOKUP($A42,'[1]2. Child Protection'!$B$8:$BG$226,'[1]2. Child Protection'!X$1,FALSE)=D42,"",VLOOKUP($A42,'[1]2. Child Protection'!$B$8:$BG$226,'[1]2. Child Protection'!X$1,FALSE)-D42)</f>
        <v/>
      </c>
      <c r="M42" s="52">
        <f>IF(VLOOKUP($A42,'[1]2. Child Protection'!$B$8:$BG$226,'[1]2. Child Protection'!Y$1,FALSE)=E42,"",VLOOKUP($A42,'[1]2. Child Protection'!$B$8:$BG$226,'[1]2. Child Protection'!Y$1,FALSE))</f>
        <v>0</v>
      </c>
      <c r="N42" s="52" t="str">
        <f>IF(VLOOKUP($A42,'[1]2. Child Protection'!$B$8:$BG$226,'[1]2. Child Protection'!Z$1,FALSE)=F42,"",VLOOKUP($A42,'[1]2. Child Protection'!$B$8:$BG$226,'[1]2. Child Protection'!Z$1,FALSE)-F42)</f>
        <v/>
      </c>
      <c r="O42" s="52">
        <f>IF(VLOOKUP($A42,'[1]2. Child Protection'!$B$8:$BG$226,'[1]2. Child Protection'!AA$1,FALSE)=G42,"",VLOOKUP($A42,'[1]2. Child Protection'!$B$8:$BG$226,'[1]2. Child Protection'!AA$1,FALSE))</f>
        <v>0</v>
      </c>
      <c r="P42" s="3" t="str">
        <f>IF(VLOOKUP($A42,'[1]2. Child Protection'!$B$8:$BG$226,'[1]2. Child Protection'!AB$1,FALSE)=H42,"",VLOOKUP($A42,'[1]2. Child Protection'!$B$8:$BG$226,'[1]2. Child Protection'!AB$1,FALSE))</f>
        <v/>
      </c>
    </row>
    <row r="43" spans="1:16" x14ac:dyDescent="0.2">
      <c r="A43" s="2" t="s">
        <v>68</v>
      </c>
      <c r="B43" s="13">
        <v>73.3</v>
      </c>
      <c r="C43" s="14" t="s">
        <v>12</v>
      </c>
      <c r="D43" s="15">
        <v>73.7</v>
      </c>
      <c r="E43" s="16" t="s">
        <v>12</v>
      </c>
      <c r="F43" s="15">
        <v>72.900000000000006</v>
      </c>
      <c r="G43" s="16" t="s">
        <v>12</v>
      </c>
      <c r="H43" s="17" t="s">
        <v>69</v>
      </c>
      <c r="J43" s="52" t="str">
        <f>IF(VLOOKUP($A43,'[1]2. Child Protection'!$B$8:$BG$226,'[1]2. Child Protection'!V$1,FALSE)=B43,"",VLOOKUP($A43,'[1]2. Child Protection'!$B$8:$BG$226,'[1]2. Child Protection'!V$1,FALSE)-B43)</f>
        <v/>
      </c>
      <c r="K43" s="52" t="str">
        <f>IF(VLOOKUP($A43,'[1]2. Child Protection'!$B$8:$BG$226,'[1]2. Child Protection'!W$1,FALSE)=C43,"",VLOOKUP($A43,'[1]2. Child Protection'!$B$8:$BG$226,'[1]2. Child Protection'!W$1,FALSE))</f>
        <v/>
      </c>
      <c r="L43" s="52" t="str">
        <f>IF(VLOOKUP($A43,'[1]2. Child Protection'!$B$8:$BG$226,'[1]2. Child Protection'!X$1,FALSE)=D43,"",VLOOKUP($A43,'[1]2. Child Protection'!$B$8:$BG$226,'[1]2. Child Protection'!X$1,FALSE)-D43)</f>
        <v/>
      </c>
      <c r="M43" s="52" t="str">
        <f>IF(VLOOKUP($A43,'[1]2. Child Protection'!$B$8:$BG$226,'[1]2. Child Protection'!Y$1,FALSE)=E43,"",VLOOKUP($A43,'[1]2. Child Protection'!$B$8:$BG$226,'[1]2. Child Protection'!Y$1,FALSE))</f>
        <v/>
      </c>
      <c r="N43" s="52" t="str">
        <f>IF(VLOOKUP($A43,'[1]2. Child Protection'!$B$8:$BG$226,'[1]2. Child Protection'!Z$1,FALSE)=F43,"",VLOOKUP($A43,'[1]2. Child Protection'!$B$8:$BG$226,'[1]2. Child Protection'!Z$1,FALSE)-F43)</f>
        <v/>
      </c>
      <c r="O43" s="52" t="str">
        <f>IF(VLOOKUP($A43,'[1]2. Child Protection'!$B$8:$BG$226,'[1]2. Child Protection'!AA$1,FALSE)=G43,"",VLOOKUP($A43,'[1]2. Child Protection'!$B$8:$BG$226,'[1]2. Child Protection'!AA$1,FALSE))</f>
        <v/>
      </c>
      <c r="P43" s="3" t="str">
        <f>IF(VLOOKUP($A43,'[1]2. Child Protection'!$B$8:$BG$226,'[1]2. Child Protection'!AB$1,FALSE)=H43,"",VLOOKUP($A43,'[1]2. Child Protection'!$B$8:$BG$226,'[1]2. Child Protection'!AB$1,FALSE))</f>
        <v/>
      </c>
    </row>
    <row r="44" spans="1:16" x14ac:dyDescent="0.2">
      <c r="A44" s="2" t="s">
        <v>70</v>
      </c>
      <c r="B44" s="13">
        <v>61.9</v>
      </c>
      <c r="C44" s="14" t="s">
        <v>12</v>
      </c>
      <c r="D44" s="15">
        <v>62.1</v>
      </c>
      <c r="E44" s="16" t="s">
        <v>12</v>
      </c>
      <c r="F44" s="15">
        <v>61.8</v>
      </c>
      <c r="G44" s="16" t="s">
        <v>12</v>
      </c>
      <c r="H44" s="17" t="s">
        <v>71</v>
      </c>
      <c r="J44" s="52" t="str">
        <f>IF(VLOOKUP($A44,'[1]2. Child Protection'!$B$8:$BG$226,'[1]2. Child Protection'!V$1,FALSE)=B44,"",VLOOKUP($A44,'[1]2. Child Protection'!$B$8:$BG$226,'[1]2. Child Protection'!V$1,FALSE)-B44)</f>
        <v/>
      </c>
      <c r="K44" s="52" t="str">
        <f>IF(VLOOKUP($A44,'[1]2. Child Protection'!$B$8:$BG$226,'[1]2. Child Protection'!W$1,FALSE)=C44,"",VLOOKUP($A44,'[1]2. Child Protection'!$B$8:$BG$226,'[1]2. Child Protection'!W$1,FALSE))</f>
        <v/>
      </c>
      <c r="L44" s="52" t="str">
        <f>IF(VLOOKUP($A44,'[1]2. Child Protection'!$B$8:$BG$226,'[1]2. Child Protection'!X$1,FALSE)=D44,"",VLOOKUP($A44,'[1]2. Child Protection'!$B$8:$BG$226,'[1]2. Child Protection'!X$1,FALSE)-D44)</f>
        <v/>
      </c>
      <c r="M44" s="52" t="str">
        <f>IF(VLOOKUP($A44,'[1]2. Child Protection'!$B$8:$BG$226,'[1]2. Child Protection'!Y$1,FALSE)=E44,"",VLOOKUP($A44,'[1]2. Child Protection'!$B$8:$BG$226,'[1]2. Child Protection'!Y$1,FALSE))</f>
        <v/>
      </c>
      <c r="N44" s="52" t="str">
        <f>IF(VLOOKUP($A44,'[1]2. Child Protection'!$B$8:$BG$226,'[1]2. Child Protection'!Z$1,FALSE)=F44,"",VLOOKUP($A44,'[1]2. Child Protection'!$B$8:$BG$226,'[1]2. Child Protection'!Z$1,FALSE)-F44)</f>
        <v/>
      </c>
      <c r="O44" s="52" t="str">
        <f>IF(VLOOKUP($A44,'[1]2. Child Protection'!$B$8:$BG$226,'[1]2. Child Protection'!AA$1,FALSE)=G44,"",VLOOKUP($A44,'[1]2. Child Protection'!$B$8:$BG$226,'[1]2. Child Protection'!AA$1,FALSE))</f>
        <v/>
      </c>
      <c r="P44" s="3" t="str">
        <f>IF(VLOOKUP($A44,'[1]2. Child Protection'!$B$8:$BG$226,'[1]2. Child Protection'!AB$1,FALSE)=H44,"",VLOOKUP($A44,'[1]2. Child Protection'!$B$8:$BG$226,'[1]2. Child Protection'!AB$1,FALSE))</f>
        <v/>
      </c>
    </row>
    <row r="45" spans="1:16" x14ac:dyDescent="0.2">
      <c r="A45" s="2" t="s">
        <v>72</v>
      </c>
      <c r="B45" s="13">
        <v>100</v>
      </c>
      <c r="C45" s="14" t="s">
        <v>19</v>
      </c>
      <c r="D45" s="13">
        <v>100</v>
      </c>
      <c r="E45" s="14" t="s">
        <v>19</v>
      </c>
      <c r="F45" s="13">
        <v>100</v>
      </c>
      <c r="G45" s="14" t="s">
        <v>19</v>
      </c>
      <c r="H45" s="17" t="s">
        <v>30</v>
      </c>
      <c r="J45" s="52" t="str">
        <f>IF(VLOOKUP($A45,'[1]2. Child Protection'!$B$8:$BG$226,'[1]2. Child Protection'!V$1,FALSE)=B45,"",VLOOKUP($A45,'[1]2. Child Protection'!$B$8:$BG$226,'[1]2. Child Protection'!V$1,FALSE)-B45)</f>
        <v/>
      </c>
      <c r="K45" s="52" t="str">
        <f>IF(VLOOKUP($A45,'[1]2. Child Protection'!$B$8:$BG$226,'[1]2. Child Protection'!W$1,FALSE)=C45,"",VLOOKUP($A45,'[1]2. Child Protection'!$B$8:$BG$226,'[1]2. Child Protection'!W$1,FALSE))</f>
        <v/>
      </c>
      <c r="L45" s="52" t="str">
        <f>IF(VLOOKUP($A45,'[1]2. Child Protection'!$B$8:$BG$226,'[1]2. Child Protection'!X$1,FALSE)=D45,"",VLOOKUP($A45,'[1]2. Child Protection'!$B$8:$BG$226,'[1]2. Child Protection'!X$1,FALSE)-D45)</f>
        <v/>
      </c>
      <c r="M45" s="52" t="str">
        <f>IF(VLOOKUP($A45,'[1]2. Child Protection'!$B$8:$BG$226,'[1]2. Child Protection'!Y$1,FALSE)=E45,"",VLOOKUP($A45,'[1]2. Child Protection'!$B$8:$BG$226,'[1]2. Child Protection'!Y$1,FALSE))</f>
        <v/>
      </c>
      <c r="N45" s="52" t="str">
        <f>IF(VLOOKUP($A45,'[1]2. Child Protection'!$B$8:$BG$226,'[1]2. Child Protection'!Z$1,FALSE)=F45,"",VLOOKUP($A45,'[1]2. Child Protection'!$B$8:$BG$226,'[1]2. Child Protection'!Z$1,FALSE)-F45)</f>
        <v/>
      </c>
      <c r="O45" s="52" t="str">
        <f>IF(VLOOKUP($A45,'[1]2. Child Protection'!$B$8:$BG$226,'[1]2. Child Protection'!AA$1,FALSE)=G45,"",VLOOKUP($A45,'[1]2. Child Protection'!$B$8:$BG$226,'[1]2. Child Protection'!AA$1,FALSE))</f>
        <v/>
      </c>
      <c r="P45" s="3" t="str">
        <f>IF(VLOOKUP($A45,'[1]2. Child Protection'!$B$8:$BG$226,'[1]2. Child Protection'!AB$1,FALSE)=H45,"",VLOOKUP($A45,'[1]2. Child Protection'!$B$8:$BG$226,'[1]2. Child Protection'!AB$1,FALSE))</f>
        <v>UNSD Population and Vital Statistics Report, January 2021, latest update on 4 Jan 2022</v>
      </c>
    </row>
    <row r="46" spans="1:16" x14ac:dyDescent="0.2">
      <c r="A46" s="2" t="s">
        <v>331</v>
      </c>
      <c r="B46" s="13">
        <v>44.8</v>
      </c>
      <c r="C46" s="14" t="s">
        <v>12</v>
      </c>
      <c r="D46" s="15">
        <v>45.5</v>
      </c>
      <c r="E46" s="16" t="s">
        <v>12</v>
      </c>
      <c r="F46" s="15">
        <v>44.1</v>
      </c>
      <c r="G46" s="16" t="s">
        <v>12</v>
      </c>
      <c r="H46" s="17" t="s">
        <v>17</v>
      </c>
      <c r="J46" s="52" t="str">
        <f>IF(VLOOKUP($A46,'[1]2. Child Protection'!$B$8:$BG$226,'[1]2. Child Protection'!V$1,FALSE)=B46,"",VLOOKUP($A46,'[1]2. Child Protection'!$B$8:$BG$226,'[1]2. Child Protection'!V$1,FALSE)-B46)</f>
        <v/>
      </c>
      <c r="K46" s="52" t="str">
        <f>IF(VLOOKUP($A46,'[1]2. Child Protection'!$B$8:$BG$226,'[1]2. Child Protection'!W$1,FALSE)=C46,"",VLOOKUP($A46,'[1]2. Child Protection'!$B$8:$BG$226,'[1]2. Child Protection'!W$1,FALSE))</f>
        <v/>
      </c>
      <c r="L46" s="52" t="str">
        <f>IF(VLOOKUP($A46,'[1]2. Child Protection'!$B$8:$BG$226,'[1]2. Child Protection'!X$1,FALSE)=D46,"",VLOOKUP($A46,'[1]2. Child Protection'!$B$8:$BG$226,'[1]2. Child Protection'!X$1,FALSE)-D46)</f>
        <v/>
      </c>
      <c r="M46" s="52" t="str">
        <f>IF(VLOOKUP($A46,'[1]2. Child Protection'!$B$8:$BG$226,'[1]2. Child Protection'!Y$1,FALSE)=E46,"",VLOOKUP($A46,'[1]2. Child Protection'!$B$8:$BG$226,'[1]2. Child Protection'!Y$1,FALSE))</f>
        <v/>
      </c>
      <c r="N46" s="52" t="str">
        <f>IF(VLOOKUP($A46,'[1]2. Child Protection'!$B$8:$BG$226,'[1]2. Child Protection'!Z$1,FALSE)=F46,"",VLOOKUP($A46,'[1]2. Child Protection'!$B$8:$BG$226,'[1]2. Child Protection'!Z$1,FALSE)-F46)</f>
        <v/>
      </c>
      <c r="O46" s="52" t="str">
        <f>IF(VLOOKUP($A46,'[1]2. Child Protection'!$B$8:$BG$226,'[1]2. Child Protection'!AA$1,FALSE)=G46,"",VLOOKUP($A46,'[1]2. Child Protection'!$B$8:$BG$226,'[1]2. Child Protection'!AA$1,FALSE))</f>
        <v/>
      </c>
      <c r="P46" s="3" t="str">
        <f>IF(VLOOKUP($A46,'[1]2. Child Protection'!$B$8:$BG$226,'[1]2. Child Protection'!AB$1,FALSE)=H46,"",VLOOKUP($A46,'[1]2. Child Protection'!$B$8:$BG$226,'[1]2. Child Protection'!AB$1,FALSE))</f>
        <v/>
      </c>
    </row>
    <row r="47" spans="1:16" x14ac:dyDescent="0.2">
      <c r="A47" s="2" t="s">
        <v>73</v>
      </c>
      <c r="B47" s="13">
        <v>25.7</v>
      </c>
      <c r="C47" s="14" t="s">
        <v>12</v>
      </c>
      <c r="D47" s="15">
        <v>25.9</v>
      </c>
      <c r="E47" s="16" t="s">
        <v>12</v>
      </c>
      <c r="F47" s="15">
        <v>25.5</v>
      </c>
      <c r="G47" s="16" t="s">
        <v>12</v>
      </c>
      <c r="H47" s="17" t="s">
        <v>38</v>
      </c>
      <c r="J47" s="52" t="str">
        <f>IF(VLOOKUP($A47,'[1]2. Child Protection'!$B$8:$BG$226,'[1]2. Child Protection'!V$1,FALSE)=B47,"",VLOOKUP($A47,'[1]2. Child Protection'!$B$8:$BG$226,'[1]2. Child Protection'!V$1,FALSE)-B47)</f>
        <v/>
      </c>
      <c r="K47" s="52" t="str">
        <f>IF(VLOOKUP($A47,'[1]2. Child Protection'!$B$8:$BG$226,'[1]2. Child Protection'!W$1,FALSE)=C47,"",VLOOKUP($A47,'[1]2. Child Protection'!$B$8:$BG$226,'[1]2. Child Protection'!W$1,FALSE))</f>
        <v/>
      </c>
      <c r="L47" s="52" t="str">
        <f>IF(VLOOKUP($A47,'[1]2. Child Protection'!$B$8:$BG$226,'[1]2. Child Protection'!X$1,FALSE)=D47,"",VLOOKUP($A47,'[1]2. Child Protection'!$B$8:$BG$226,'[1]2. Child Protection'!X$1,FALSE)-D47)</f>
        <v/>
      </c>
      <c r="M47" s="52" t="str">
        <f>IF(VLOOKUP($A47,'[1]2. Child Protection'!$B$8:$BG$226,'[1]2. Child Protection'!Y$1,FALSE)=E47,"",VLOOKUP($A47,'[1]2. Child Protection'!$B$8:$BG$226,'[1]2. Child Protection'!Y$1,FALSE))</f>
        <v/>
      </c>
      <c r="N47" s="52" t="str">
        <f>IF(VLOOKUP($A47,'[1]2. Child Protection'!$B$8:$BG$226,'[1]2. Child Protection'!Z$1,FALSE)=F47,"",VLOOKUP($A47,'[1]2. Child Protection'!$B$8:$BG$226,'[1]2. Child Protection'!Z$1,FALSE)-F47)</f>
        <v/>
      </c>
      <c r="O47" s="52" t="str">
        <f>IF(VLOOKUP($A47,'[1]2. Child Protection'!$B$8:$BG$226,'[1]2. Child Protection'!AA$1,FALSE)=G47,"",VLOOKUP($A47,'[1]2. Child Protection'!$B$8:$BG$226,'[1]2. Child Protection'!AA$1,FALSE))</f>
        <v/>
      </c>
      <c r="P47" s="3" t="str">
        <f>IF(VLOOKUP($A47,'[1]2. Child Protection'!$B$8:$BG$226,'[1]2. Child Protection'!AB$1,FALSE)=H47,"",VLOOKUP($A47,'[1]2. Child Protection'!$B$8:$BG$226,'[1]2. Child Protection'!AB$1,FALSE))</f>
        <v/>
      </c>
    </row>
    <row r="48" spans="1:16" x14ac:dyDescent="0.2">
      <c r="A48" s="2" t="s">
        <v>74</v>
      </c>
      <c r="B48" s="13">
        <v>99.4</v>
      </c>
      <c r="C48" s="14" t="s">
        <v>28</v>
      </c>
      <c r="D48" s="15" t="s">
        <v>23</v>
      </c>
      <c r="E48" s="16" t="s">
        <v>28</v>
      </c>
      <c r="F48" s="15" t="s">
        <v>23</v>
      </c>
      <c r="G48" s="16" t="s">
        <v>28</v>
      </c>
      <c r="H48" s="17" t="s">
        <v>75</v>
      </c>
      <c r="J48" s="52" t="str">
        <f>IF(VLOOKUP($A48,'[1]2. Child Protection'!$B$8:$BG$226,'[1]2. Child Protection'!V$1,FALSE)=B48,"",VLOOKUP($A48,'[1]2. Child Protection'!$B$8:$BG$226,'[1]2. Child Protection'!V$1,FALSE)-B48)</f>
        <v/>
      </c>
      <c r="K48" s="52" t="str">
        <f>IF(VLOOKUP($A48,'[1]2. Child Protection'!$B$8:$BG$226,'[1]2. Child Protection'!W$1,FALSE)=C48,"",VLOOKUP($A48,'[1]2. Child Protection'!$B$8:$BG$226,'[1]2. Child Protection'!W$1,FALSE))</f>
        <v>x,y</v>
      </c>
      <c r="L48" s="52" t="str">
        <f>IF(VLOOKUP($A48,'[1]2. Child Protection'!$B$8:$BG$226,'[1]2. Child Protection'!X$1,FALSE)=D48,"",VLOOKUP($A48,'[1]2. Child Protection'!$B$8:$BG$226,'[1]2. Child Protection'!X$1,FALSE)-D48)</f>
        <v/>
      </c>
      <c r="M48" s="52">
        <f>IF(VLOOKUP($A48,'[1]2. Child Protection'!$B$8:$BG$226,'[1]2. Child Protection'!Y$1,FALSE)=E48,"",VLOOKUP($A48,'[1]2. Child Protection'!$B$8:$BG$226,'[1]2. Child Protection'!Y$1,FALSE))</f>
        <v>0</v>
      </c>
      <c r="N48" s="52" t="str">
        <f>IF(VLOOKUP($A48,'[1]2. Child Protection'!$B$8:$BG$226,'[1]2. Child Protection'!Z$1,FALSE)=F48,"",VLOOKUP($A48,'[1]2. Child Protection'!$B$8:$BG$226,'[1]2. Child Protection'!Z$1,FALSE)-F48)</f>
        <v/>
      </c>
      <c r="O48" s="52">
        <f>IF(VLOOKUP($A48,'[1]2. Child Protection'!$B$8:$BG$226,'[1]2. Child Protection'!AA$1,FALSE)=G48,"",VLOOKUP($A48,'[1]2. Child Protection'!$B$8:$BG$226,'[1]2. Child Protection'!AA$1,FALSE))</f>
        <v>0</v>
      </c>
      <c r="P48" s="3" t="str">
        <f>IF(VLOOKUP($A48,'[1]2. Child Protection'!$B$8:$BG$226,'[1]2. Child Protection'!AB$1,FALSE)=H48,"",VLOOKUP($A48,'[1]2. Child Protection'!$B$8:$BG$226,'[1]2. Child Protection'!AB$1,FALSE))</f>
        <v/>
      </c>
    </row>
    <row r="49" spans="1:16" x14ac:dyDescent="0.2">
      <c r="A49" s="2" t="s">
        <v>85</v>
      </c>
      <c r="B49" s="13" t="s">
        <v>23</v>
      </c>
      <c r="C49" s="14" t="s">
        <v>23</v>
      </c>
      <c r="D49" s="15" t="s">
        <v>23</v>
      </c>
      <c r="E49" s="16" t="s">
        <v>23</v>
      </c>
      <c r="F49" s="15" t="s">
        <v>23</v>
      </c>
      <c r="G49" s="16" t="s">
        <v>23</v>
      </c>
      <c r="H49" s="17" t="s">
        <v>23</v>
      </c>
      <c r="J49" s="52" t="str">
        <f>IF(VLOOKUP($A49,'[1]2. Child Protection'!$B$8:$BG$226,'[1]2. Child Protection'!V$1,FALSE)=B49,"",VLOOKUP($A49,'[1]2. Child Protection'!$B$8:$BG$226,'[1]2. Child Protection'!V$1,FALSE)-B49)</f>
        <v/>
      </c>
      <c r="K49" s="52">
        <f>IF(VLOOKUP($A49,'[1]2. Child Protection'!$B$8:$BG$226,'[1]2. Child Protection'!W$1,FALSE)=C49,"",VLOOKUP($A49,'[1]2. Child Protection'!$B$8:$BG$226,'[1]2. Child Protection'!W$1,FALSE))</f>
        <v>0</v>
      </c>
      <c r="L49" s="52" t="str">
        <f>IF(VLOOKUP($A49,'[1]2. Child Protection'!$B$8:$BG$226,'[1]2. Child Protection'!X$1,FALSE)=D49,"",VLOOKUP($A49,'[1]2. Child Protection'!$B$8:$BG$226,'[1]2. Child Protection'!X$1,FALSE)-D49)</f>
        <v/>
      </c>
      <c r="M49" s="52">
        <f>IF(VLOOKUP($A49,'[1]2. Child Protection'!$B$8:$BG$226,'[1]2. Child Protection'!Y$1,FALSE)=E49,"",VLOOKUP($A49,'[1]2. Child Protection'!$B$8:$BG$226,'[1]2. Child Protection'!Y$1,FALSE))</f>
        <v>0</v>
      </c>
      <c r="N49" s="52" t="str">
        <f>IF(VLOOKUP($A49,'[1]2. Child Protection'!$B$8:$BG$226,'[1]2. Child Protection'!Z$1,FALSE)=F49,"",VLOOKUP($A49,'[1]2. Child Protection'!$B$8:$BG$226,'[1]2. Child Protection'!Z$1,FALSE)-F49)</f>
        <v/>
      </c>
      <c r="O49" s="52">
        <f>IF(VLOOKUP($A49,'[1]2. Child Protection'!$B$8:$BG$226,'[1]2. Child Protection'!AA$1,FALSE)=G49,"",VLOOKUP($A49,'[1]2. Child Protection'!$B$8:$BG$226,'[1]2. Child Protection'!AA$1,FALSE))</f>
        <v>0</v>
      </c>
      <c r="P49" s="3">
        <f>IF(VLOOKUP($A49,'[1]2. Child Protection'!$B$8:$BG$226,'[1]2. Child Protection'!AB$1,FALSE)=H49,"",VLOOKUP($A49,'[1]2. Child Protection'!$B$8:$BG$226,'[1]2. Child Protection'!AB$1,FALSE))</f>
        <v>0</v>
      </c>
    </row>
    <row r="50" spans="1:16" x14ac:dyDescent="0.2">
      <c r="A50" s="2" t="s">
        <v>76</v>
      </c>
      <c r="B50" s="13">
        <v>96.8</v>
      </c>
      <c r="C50" s="14" t="s">
        <v>12</v>
      </c>
      <c r="D50" s="15" t="s">
        <v>23</v>
      </c>
      <c r="E50" s="16" t="s">
        <v>12</v>
      </c>
      <c r="F50" s="15" t="s">
        <v>23</v>
      </c>
      <c r="G50" s="16" t="s">
        <v>12</v>
      </c>
      <c r="H50" s="17" t="s">
        <v>13</v>
      </c>
      <c r="J50" s="52" t="str">
        <f>IF(VLOOKUP($A50,'[1]2. Child Protection'!$B$8:$BG$226,'[1]2. Child Protection'!V$1,FALSE)=B50,"",VLOOKUP($A50,'[1]2. Child Protection'!$B$8:$BG$226,'[1]2. Child Protection'!V$1,FALSE)-B50)</f>
        <v/>
      </c>
      <c r="K50" s="52" t="str">
        <f>IF(VLOOKUP($A50,'[1]2. Child Protection'!$B$8:$BG$226,'[1]2. Child Protection'!W$1,FALSE)=C50,"",VLOOKUP($A50,'[1]2. Child Protection'!$B$8:$BG$226,'[1]2. Child Protection'!W$1,FALSE))</f>
        <v/>
      </c>
      <c r="L50" s="52" t="e">
        <f>IF(VLOOKUP($A50,'[1]2. Child Protection'!$B$8:$BG$226,'[1]2. Child Protection'!X$1,FALSE)=D50,"",VLOOKUP($A50,'[1]2. Child Protection'!$B$8:$BG$226,'[1]2. Child Protection'!X$1,FALSE)-D50)</f>
        <v>#VALUE!</v>
      </c>
      <c r="M50" s="52" t="str">
        <f>IF(VLOOKUP($A50,'[1]2. Child Protection'!$B$8:$BG$226,'[1]2. Child Protection'!Y$1,FALSE)=E50,"",VLOOKUP($A50,'[1]2. Child Protection'!$B$8:$BG$226,'[1]2. Child Protection'!Y$1,FALSE))</f>
        <v/>
      </c>
      <c r="N50" s="52" t="e">
        <f>IF(VLOOKUP($A50,'[1]2. Child Protection'!$B$8:$BG$226,'[1]2. Child Protection'!Z$1,FALSE)=F50,"",VLOOKUP($A50,'[1]2. Child Protection'!$B$8:$BG$226,'[1]2. Child Protection'!Z$1,FALSE)-F50)</f>
        <v>#VALUE!</v>
      </c>
      <c r="O50" s="52" t="str">
        <f>IF(VLOOKUP($A50,'[1]2. Child Protection'!$B$8:$BG$226,'[1]2. Child Protection'!AA$1,FALSE)=G50,"",VLOOKUP($A50,'[1]2. Child Protection'!$B$8:$BG$226,'[1]2. Child Protection'!AA$1,FALSE))</f>
        <v/>
      </c>
      <c r="P50" s="3" t="str">
        <f>IF(VLOOKUP($A50,'[1]2. Child Protection'!$B$8:$BG$226,'[1]2. Child Protection'!AB$1,FALSE)=H50,"",VLOOKUP($A50,'[1]2. Child Protection'!$B$8:$BG$226,'[1]2. Child Protection'!AB$1,FALSE))</f>
        <v/>
      </c>
    </row>
    <row r="51" spans="1:16" x14ac:dyDescent="0.2">
      <c r="A51" s="2" t="s">
        <v>77</v>
      </c>
      <c r="B51" s="13">
        <v>87.3</v>
      </c>
      <c r="C51" s="14" t="s">
        <v>12</v>
      </c>
      <c r="D51" s="15">
        <v>87.4</v>
      </c>
      <c r="E51" s="16" t="s">
        <v>12</v>
      </c>
      <c r="F51" s="15">
        <v>87.2</v>
      </c>
      <c r="G51" s="16" t="s">
        <v>12</v>
      </c>
      <c r="H51" s="17" t="s">
        <v>78</v>
      </c>
      <c r="J51" s="52" t="str">
        <f>IF(VLOOKUP($A51,'[1]2. Child Protection'!$B$8:$BG$226,'[1]2. Child Protection'!V$1,FALSE)=B51,"",VLOOKUP($A51,'[1]2. Child Protection'!$B$8:$BG$226,'[1]2. Child Protection'!V$1,FALSE)-B51)</f>
        <v/>
      </c>
      <c r="K51" s="52" t="str">
        <f>IF(VLOOKUP($A51,'[1]2. Child Protection'!$B$8:$BG$226,'[1]2. Child Protection'!W$1,FALSE)=C51,"",VLOOKUP($A51,'[1]2. Child Protection'!$B$8:$BG$226,'[1]2. Child Protection'!W$1,FALSE))</f>
        <v/>
      </c>
      <c r="L51" s="52" t="str">
        <f>IF(VLOOKUP($A51,'[1]2. Child Protection'!$B$8:$BG$226,'[1]2. Child Protection'!X$1,FALSE)=D51,"",VLOOKUP($A51,'[1]2. Child Protection'!$B$8:$BG$226,'[1]2. Child Protection'!X$1,FALSE)-D51)</f>
        <v/>
      </c>
      <c r="M51" s="52" t="str">
        <f>IF(VLOOKUP($A51,'[1]2. Child Protection'!$B$8:$BG$226,'[1]2. Child Protection'!Y$1,FALSE)=E51,"",VLOOKUP($A51,'[1]2. Child Protection'!$B$8:$BG$226,'[1]2. Child Protection'!Y$1,FALSE))</f>
        <v/>
      </c>
      <c r="N51" s="52" t="str">
        <f>IF(VLOOKUP($A51,'[1]2. Child Protection'!$B$8:$BG$226,'[1]2. Child Protection'!Z$1,FALSE)=F51,"",VLOOKUP($A51,'[1]2. Child Protection'!$B$8:$BG$226,'[1]2. Child Protection'!Z$1,FALSE)-F51)</f>
        <v/>
      </c>
      <c r="O51" s="52" t="str">
        <f>IF(VLOOKUP($A51,'[1]2. Child Protection'!$B$8:$BG$226,'[1]2. Child Protection'!AA$1,FALSE)=G51,"",VLOOKUP($A51,'[1]2. Child Protection'!$B$8:$BG$226,'[1]2. Child Protection'!AA$1,FALSE))</f>
        <v/>
      </c>
      <c r="P51" s="3" t="str">
        <f>IF(VLOOKUP($A51,'[1]2. Child Protection'!$B$8:$BG$226,'[1]2. Child Protection'!AB$1,FALSE)=H51,"",VLOOKUP($A51,'[1]2. Child Protection'!$B$8:$BG$226,'[1]2. Child Protection'!AB$1,FALSE))</f>
        <v/>
      </c>
    </row>
    <row r="52" spans="1:16" x14ac:dyDescent="0.2">
      <c r="A52" s="2" t="s">
        <v>79</v>
      </c>
      <c r="B52" s="13">
        <v>95.9</v>
      </c>
      <c r="C52" s="14" t="s">
        <v>12</v>
      </c>
      <c r="D52" s="15">
        <v>96</v>
      </c>
      <c r="E52" s="16" t="s">
        <v>12</v>
      </c>
      <c r="F52" s="15">
        <v>95.9</v>
      </c>
      <c r="G52" s="16" t="s">
        <v>12</v>
      </c>
      <c r="H52" s="17" t="s">
        <v>80</v>
      </c>
      <c r="J52" s="52" t="str">
        <f>IF(VLOOKUP($A52,'[1]2. Child Protection'!$B$8:$BG$226,'[1]2. Child Protection'!V$1,FALSE)=B52,"",VLOOKUP($A52,'[1]2. Child Protection'!$B$8:$BG$226,'[1]2. Child Protection'!V$1,FALSE)-B52)</f>
        <v/>
      </c>
      <c r="K52" s="52" t="str">
        <f>IF(VLOOKUP($A52,'[1]2. Child Protection'!$B$8:$BG$226,'[1]2. Child Protection'!W$1,FALSE)=C52,"",VLOOKUP($A52,'[1]2. Child Protection'!$B$8:$BG$226,'[1]2. Child Protection'!W$1,FALSE))</f>
        <v/>
      </c>
      <c r="L52" s="52" t="str">
        <f>IF(VLOOKUP($A52,'[1]2. Child Protection'!$B$8:$BG$226,'[1]2. Child Protection'!X$1,FALSE)=D52,"",VLOOKUP($A52,'[1]2. Child Protection'!$B$8:$BG$226,'[1]2. Child Protection'!X$1,FALSE)-D52)</f>
        <v/>
      </c>
      <c r="M52" s="52" t="str">
        <f>IF(VLOOKUP($A52,'[1]2. Child Protection'!$B$8:$BG$226,'[1]2. Child Protection'!Y$1,FALSE)=E52,"",VLOOKUP($A52,'[1]2. Child Protection'!$B$8:$BG$226,'[1]2. Child Protection'!Y$1,FALSE))</f>
        <v/>
      </c>
      <c r="N52" s="52" t="str">
        <f>IF(VLOOKUP($A52,'[1]2. Child Protection'!$B$8:$BG$226,'[1]2. Child Protection'!Z$1,FALSE)=F52,"",VLOOKUP($A52,'[1]2. Child Protection'!$B$8:$BG$226,'[1]2. Child Protection'!Z$1,FALSE)-F52)</f>
        <v/>
      </c>
      <c r="O52" s="52" t="str">
        <f>IF(VLOOKUP($A52,'[1]2. Child Protection'!$B$8:$BG$226,'[1]2. Child Protection'!AA$1,FALSE)=G52,"",VLOOKUP($A52,'[1]2. Child Protection'!$B$8:$BG$226,'[1]2. Child Protection'!AA$1,FALSE))</f>
        <v/>
      </c>
      <c r="P52" s="3" t="str">
        <f>IF(VLOOKUP($A52,'[1]2. Child Protection'!$B$8:$BG$226,'[1]2. Child Protection'!AB$1,FALSE)=H52,"",VLOOKUP($A52,'[1]2. Child Protection'!$B$8:$BG$226,'[1]2. Child Protection'!AB$1,FALSE))</f>
        <v/>
      </c>
    </row>
    <row r="53" spans="1:16" x14ac:dyDescent="0.2">
      <c r="A53" s="2" t="s">
        <v>81</v>
      </c>
      <c r="B53" s="13">
        <v>100</v>
      </c>
      <c r="C53" s="14" t="s">
        <v>28</v>
      </c>
      <c r="D53" s="15">
        <v>100</v>
      </c>
      <c r="E53" s="16" t="s">
        <v>28</v>
      </c>
      <c r="F53" s="15">
        <v>100</v>
      </c>
      <c r="G53" s="16" t="s">
        <v>28</v>
      </c>
      <c r="H53" s="17" t="s">
        <v>82</v>
      </c>
      <c r="J53" s="52" t="str">
        <f>IF(VLOOKUP($A53,'[1]2. Child Protection'!$B$8:$BG$226,'[1]2. Child Protection'!V$1,FALSE)=B53,"",VLOOKUP($A53,'[1]2. Child Protection'!$B$8:$BG$226,'[1]2. Child Protection'!V$1,FALSE)-B53)</f>
        <v/>
      </c>
      <c r="K53" s="52" t="str">
        <f>IF(VLOOKUP($A53,'[1]2. Child Protection'!$B$8:$BG$226,'[1]2. Child Protection'!W$1,FALSE)=C53,"",VLOOKUP($A53,'[1]2. Child Protection'!$B$8:$BG$226,'[1]2. Child Protection'!W$1,FALSE))</f>
        <v/>
      </c>
      <c r="L53" s="52" t="str">
        <f>IF(VLOOKUP($A53,'[1]2. Child Protection'!$B$8:$BG$226,'[1]2. Child Protection'!X$1,FALSE)=D53,"",VLOOKUP($A53,'[1]2. Child Protection'!$B$8:$BG$226,'[1]2. Child Protection'!X$1,FALSE)-D53)</f>
        <v/>
      </c>
      <c r="M53" s="52" t="str">
        <f>IF(VLOOKUP($A53,'[1]2. Child Protection'!$B$8:$BG$226,'[1]2. Child Protection'!Y$1,FALSE)=E53,"",VLOOKUP($A53,'[1]2. Child Protection'!$B$8:$BG$226,'[1]2. Child Protection'!Y$1,FALSE))</f>
        <v/>
      </c>
      <c r="N53" s="52" t="str">
        <f>IF(VLOOKUP($A53,'[1]2. Child Protection'!$B$8:$BG$226,'[1]2. Child Protection'!Z$1,FALSE)=F53,"",VLOOKUP($A53,'[1]2. Child Protection'!$B$8:$BG$226,'[1]2. Child Protection'!Z$1,FALSE)-F53)</f>
        <v/>
      </c>
      <c r="O53" s="52" t="str">
        <f>IF(VLOOKUP($A53,'[1]2. Child Protection'!$B$8:$BG$226,'[1]2. Child Protection'!AA$1,FALSE)=G53,"",VLOOKUP($A53,'[1]2. Child Protection'!$B$8:$BG$226,'[1]2. Child Protection'!AA$1,FALSE))</f>
        <v/>
      </c>
      <c r="P53" s="3" t="str">
        <f>IF(VLOOKUP($A53,'[1]2. Child Protection'!$B$8:$BG$226,'[1]2. Child Protection'!AB$1,FALSE)=H53,"",VLOOKUP($A53,'[1]2. Child Protection'!$B$8:$BG$226,'[1]2. Child Protection'!AB$1,FALSE))</f>
        <v/>
      </c>
    </row>
    <row r="54" spans="1:16" x14ac:dyDescent="0.2">
      <c r="A54" s="2" t="s">
        <v>83</v>
      </c>
      <c r="B54" s="13">
        <v>99.6</v>
      </c>
      <c r="C54" s="14" t="s">
        <v>28</v>
      </c>
      <c r="D54" s="15">
        <v>99.6</v>
      </c>
      <c r="E54" s="16" t="s">
        <v>28</v>
      </c>
      <c r="F54" s="15">
        <v>99.6</v>
      </c>
      <c r="G54" s="16" t="s">
        <v>28</v>
      </c>
      <c r="H54" s="17" t="s">
        <v>84</v>
      </c>
      <c r="J54" s="52" t="str">
        <f>IF(VLOOKUP($A54,'[1]2. Child Protection'!$B$8:$BG$226,'[1]2. Child Protection'!V$1,FALSE)=B54,"",VLOOKUP($A54,'[1]2. Child Protection'!$B$8:$BG$226,'[1]2. Child Protection'!V$1,FALSE)-B54)</f>
        <v/>
      </c>
      <c r="K54" s="52" t="str">
        <f>IF(VLOOKUP($A54,'[1]2. Child Protection'!$B$8:$BG$226,'[1]2. Child Protection'!W$1,FALSE)=C54,"",VLOOKUP($A54,'[1]2. Child Protection'!$B$8:$BG$226,'[1]2. Child Protection'!W$1,FALSE))</f>
        <v/>
      </c>
      <c r="L54" s="52" t="str">
        <f>IF(VLOOKUP($A54,'[1]2. Child Protection'!$B$8:$BG$226,'[1]2. Child Protection'!X$1,FALSE)=D54,"",VLOOKUP($A54,'[1]2. Child Protection'!$B$8:$BG$226,'[1]2. Child Protection'!X$1,FALSE)-D54)</f>
        <v/>
      </c>
      <c r="M54" s="52" t="str">
        <f>IF(VLOOKUP($A54,'[1]2. Child Protection'!$B$8:$BG$226,'[1]2. Child Protection'!Y$1,FALSE)=E54,"",VLOOKUP($A54,'[1]2. Child Protection'!$B$8:$BG$226,'[1]2. Child Protection'!Y$1,FALSE))</f>
        <v/>
      </c>
      <c r="N54" s="52" t="str">
        <f>IF(VLOOKUP($A54,'[1]2. Child Protection'!$B$8:$BG$226,'[1]2. Child Protection'!Z$1,FALSE)=F54,"",VLOOKUP($A54,'[1]2. Child Protection'!$B$8:$BG$226,'[1]2. Child Protection'!Z$1,FALSE)-F54)</f>
        <v/>
      </c>
      <c r="O54" s="52" t="str">
        <f>IF(VLOOKUP($A54,'[1]2. Child Protection'!$B$8:$BG$226,'[1]2. Child Protection'!AA$1,FALSE)=G54,"",VLOOKUP($A54,'[1]2. Child Protection'!$B$8:$BG$226,'[1]2. Child Protection'!AA$1,FALSE))</f>
        <v/>
      </c>
      <c r="P54" s="3" t="str">
        <f>IF(VLOOKUP($A54,'[1]2. Child Protection'!$B$8:$BG$226,'[1]2. Child Protection'!AB$1,FALSE)=H54,"",VLOOKUP($A54,'[1]2. Child Protection'!$B$8:$BG$226,'[1]2. Child Protection'!AB$1,FALSE))</f>
        <v/>
      </c>
    </row>
    <row r="55" spans="1:16" x14ac:dyDescent="0.2">
      <c r="A55" s="2" t="s">
        <v>86</v>
      </c>
      <c r="B55" s="13">
        <v>71.7</v>
      </c>
      <c r="C55" s="14" t="s">
        <v>12</v>
      </c>
      <c r="D55" s="15">
        <v>75.2</v>
      </c>
      <c r="E55" s="16" t="s">
        <v>12</v>
      </c>
      <c r="F55" s="15">
        <v>70.900000000000006</v>
      </c>
      <c r="G55" s="16" t="s">
        <v>12</v>
      </c>
      <c r="H55" s="17" t="s">
        <v>87</v>
      </c>
      <c r="J55" s="52" t="str">
        <f>IF(VLOOKUP($A55,'[1]2. Child Protection'!$B$8:$BG$226,'[1]2. Child Protection'!V$1,FALSE)=B55,"",VLOOKUP($A55,'[1]2. Child Protection'!$B$8:$BG$226,'[1]2. Child Protection'!V$1,FALSE)-B55)</f>
        <v/>
      </c>
      <c r="K55" s="52" t="str">
        <f>IF(VLOOKUP($A55,'[1]2. Child Protection'!$B$8:$BG$226,'[1]2. Child Protection'!W$1,FALSE)=C55,"",VLOOKUP($A55,'[1]2. Child Protection'!$B$8:$BG$226,'[1]2. Child Protection'!W$1,FALSE))</f>
        <v/>
      </c>
      <c r="L55" s="52" t="str">
        <f>IF(VLOOKUP($A55,'[1]2. Child Protection'!$B$8:$BG$226,'[1]2. Child Protection'!X$1,FALSE)=D55,"",VLOOKUP($A55,'[1]2. Child Protection'!$B$8:$BG$226,'[1]2. Child Protection'!X$1,FALSE)-D55)</f>
        <v/>
      </c>
      <c r="M55" s="52" t="str">
        <f>IF(VLOOKUP($A55,'[1]2. Child Protection'!$B$8:$BG$226,'[1]2. Child Protection'!Y$1,FALSE)=E55,"",VLOOKUP($A55,'[1]2. Child Protection'!$B$8:$BG$226,'[1]2. Child Protection'!Y$1,FALSE))</f>
        <v/>
      </c>
      <c r="N55" s="52" t="str">
        <f>IF(VLOOKUP($A55,'[1]2. Child Protection'!$B$8:$BG$226,'[1]2. Child Protection'!Z$1,FALSE)=F55,"",VLOOKUP($A55,'[1]2. Child Protection'!$B$8:$BG$226,'[1]2. Child Protection'!Z$1,FALSE)-F55)</f>
        <v/>
      </c>
      <c r="O55" s="52" t="str">
        <f>IF(VLOOKUP($A55,'[1]2. Child Protection'!$B$8:$BG$226,'[1]2. Child Protection'!AA$1,FALSE)=G55,"",VLOOKUP($A55,'[1]2. Child Protection'!$B$8:$BG$226,'[1]2. Child Protection'!AA$1,FALSE))</f>
        <v/>
      </c>
      <c r="P55" s="3" t="str">
        <f>IF(VLOOKUP($A55,'[1]2. Child Protection'!$B$8:$BG$226,'[1]2. Child Protection'!AB$1,FALSE)=H55,"",VLOOKUP($A55,'[1]2. Child Protection'!$B$8:$BG$226,'[1]2. Child Protection'!AB$1,FALSE))</f>
        <v/>
      </c>
    </row>
    <row r="56" spans="1:16" x14ac:dyDescent="0.2">
      <c r="A56" s="2" t="s">
        <v>88</v>
      </c>
      <c r="B56" s="13">
        <v>100</v>
      </c>
      <c r="C56" s="14" t="s">
        <v>28</v>
      </c>
      <c r="D56" s="15">
        <v>100</v>
      </c>
      <c r="E56" s="16" t="s">
        <v>28</v>
      </c>
      <c r="F56" s="15">
        <v>100</v>
      </c>
      <c r="G56" s="16" t="s">
        <v>28</v>
      </c>
      <c r="H56" s="17" t="s">
        <v>89</v>
      </c>
      <c r="J56" s="52" t="str">
        <f>IF(VLOOKUP($A56,'[1]2. Child Protection'!$B$8:$BG$226,'[1]2. Child Protection'!V$1,FALSE)=B56,"",VLOOKUP($A56,'[1]2. Child Protection'!$B$8:$BG$226,'[1]2. Child Protection'!V$1,FALSE)-B56)</f>
        <v/>
      </c>
      <c r="K56" s="52" t="str">
        <f>IF(VLOOKUP($A56,'[1]2. Child Protection'!$B$8:$BG$226,'[1]2. Child Protection'!W$1,FALSE)=C56,"",VLOOKUP($A56,'[1]2. Child Protection'!$B$8:$BG$226,'[1]2. Child Protection'!W$1,FALSE))</f>
        <v/>
      </c>
      <c r="L56" s="52" t="str">
        <f>IF(VLOOKUP($A56,'[1]2. Child Protection'!$B$8:$BG$226,'[1]2. Child Protection'!X$1,FALSE)=D56,"",VLOOKUP($A56,'[1]2. Child Protection'!$B$8:$BG$226,'[1]2. Child Protection'!X$1,FALSE)-D56)</f>
        <v/>
      </c>
      <c r="M56" s="52" t="str">
        <f>IF(VLOOKUP($A56,'[1]2. Child Protection'!$B$8:$BG$226,'[1]2. Child Protection'!Y$1,FALSE)=E56,"",VLOOKUP($A56,'[1]2. Child Protection'!$B$8:$BG$226,'[1]2. Child Protection'!Y$1,FALSE))</f>
        <v/>
      </c>
      <c r="N56" s="52" t="str">
        <f>IF(VLOOKUP($A56,'[1]2. Child Protection'!$B$8:$BG$226,'[1]2. Child Protection'!Z$1,FALSE)=F56,"",VLOOKUP($A56,'[1]2. Child Protection'!$B$8:$BG$226,'[1]2. Child Protection'!Z$1,FALSE)-F56)</f>
        <v/>
      </c>
      <c r="O56" s="52" t="str">
        <f>IF(VLOOKUP($A56,'[1]2. Child Protection'!$B$8:$BG$226,'[1]2. Child Protection'!AA$1,FALSE)=G56,"",VLOOKUP($A56,'[1]2. Child Protection'!$B$8:$BG$226,'[1]2. Child Protection'!AA$1,FALSE))</f>
        <v/>
      </c>
      <c r="P56" s="3" t="str">
        <f>IF(VLOOKUP($A56,'[1]2. Child Protection'!$B$8:$BG$226,'[1]2. Child Protection'!AB$1,FALSE)=H56,"",VLOOKUP($A56,'[1]2. Child Protection'!$B$8:$BG$226,'[1]2. Child Protection'!AB$1,FALSE))</f>
        <v/>
      </c>
    </row>
    <row r="57" spans="1:16" x14ac:dyDescent="0.2">
      <c r="A57" s="2" t="s">
        <v>90</v>
      </c>
      <c r="B57" s="13">
        <v>99.8</v>
      </c>
      <c r="C57" s="14" t="s">
        <v>12</v>
      </c>
      <c r="D57" s="15">
        <v>99.6</v>
      </c>
      <c r="E57" s="16" t="s">
        <v>12</v>
      </c>
      <c r="F57" s="15">
        <v>100</v>
      </c>
      <c r="G57" s="16" t="s">
        <v>12</v>
      </c>
      <c r="H57" s="17" t="s">
        <v>38</v>
      </c>
      <c r="J57" s="52" t="str">
        <f>IF(VLOOKUP($A57,'[1]2. Child Protection'!$B$8:$BG$226,'[1]2. Child Protection'!V$1,FALSE)=B57,"",VLOOKUP($A57,'[1]2. Child Protection'!$B$8:$BG$226,'[1]2. Child Protection'!V$1,FALSE)-B57)</f>
        <v/>
      </c>
      <c r="K57" s="52" t="str">
        <f>IF(VLOOKUP($A57,'[1]2. Child Protection'!$B$8:$BG$226,'[1]2. Child Protection'!W$1,FALSE)=C57,"",VLOOKUP($A57,'[1]2. Child Protection'!$B$8:$BG$226,'[1]2. Child Protection'!W$1,FALSE))</f>
        <v/>
      </c>
      <c r="L57" s="52" t="str">
        <f>IF(VLOOKUP($A57,'[1]2. Child Protection'!$B$8:$BG$226,'[1]2. Child Protection'!X$1,FALSE)=D57,"",VLOOKUP($A57,'[1]2. Child Protection'!$B$8:$BG$226,'[1]2. Child Protection'!X$1,FALSE)-D57)</f>
        <v/>
      </c>
      <c r="M57" s="52" t="str">
        <f>IF(VLOOKUP($A57,'[1]2. Child Protection'!$B$8:$BG$226,'[1]2. Child Protection'!Y$1,FALSE)=E57,"",VLOOKUP($A57,'[1]2. Child Protection'!$B$8:$BG$226,'[1]2. Child Protection'!Y$1,FALSE))</f>
        <v/>
      </c>
      <c r="N57" s="52" t="str">
        <f>IF(VLOOKUP($A57,'[1]2. Child Protection'!$B$8:$BG$226,'[1]2. Child Protection'!Z$1,FALSE)=F57,"",VLOOKUP($A57,'[1]2. Child Protection'!$B$8:$BG$226,'[1]2. Child Protection'!Z$1,FALSE)-F57)</f>
        <v/>
      </c>
      <c r="O57" s="52" t="str">
        <f>IF(VLOOKUP($A57,'[1]2. Child Protection'!$B$8:$BG$226,'[1]2. Child Protection'!AA$1,FALSE)=G57,"",VLOOKUP($A57,'[1]2. Child Protection'!$B$8:$BG$226,'[1]2. Child Protection'!AA$1,FALSE))</f>
        <v/>
      </c>
      <c r="P57" s="3" t="str">
        <f>IF(VLOOKUP($A57,'[1]2. Child Protection'!$B$8:$BG$226,'[1]2. Child Protection'!AB$1,FALSE)=H57,"",VLOOKUP($A57,'[1]2. Child Protection'!$B$8:$BG$226,'[1]2. Child Protection'!AB$1,FALSE))</f>
        <v/>
      </c>
    </row>
    <row r="58" spans="1:16" x14ac:dyDescent="0.2">
      <c r="A58" s="2" t="s">
        <v>91</v>
      </c>
      <c r="B58" s="13">
        <v>100</v>
      </c>
      <c r="C58" s="14" t="s">
        <v>19</v>
      </c>
      <c r="D58" s="13">
        <v>100</v>
      </c>
      <c r="E58" s="14" t="s">
        <v>19</v>
      </c>
      <c r="F58" s="13">
        <v>100</v>
      </c>
      <c r="G58" s="14" t="s">
        <v>19</v>
      </c>
      <c r="H58" s="17" t="s">
        <v>30</v>
      </c>
      <c r="J58" s="52" t="str">
        <f>IF(VLOOKUP($A58,'[1]2. Child Protection'!$B$8:$BG$226,'[1]2. Child Protection'!V$1,FALSE)=B58,"",VLOOKUP($A58,'[1]2. Child Protection'!$B$8:$BG$226,'[1]2. Child Protection'!V$1,FALSE)-B58)</f>
        <v/>
      </c>
      <c r="K58" s="52" t="str">
        <f>IF(VLOOKUP($A58,'[1]2. Child Protection'!$B$8:$BG$226,'[1]2. Child Protection'!W$1,FALSE)=C58,"",VLOOKUP($A58,'[1]2. Child Protection'!$B$8:$BG$226,'[1]2. Child Protection'!W$1,FALSE))</f>
        <v/>
      </c>
      <c r="L58" s="52" t="str">
        <f>IF(VLOOKUP($A58,'[1]2. Child Protection'!$B$8:$BG$226,'[1]2. Child Protection'!X$1,FALSE)=D58,"",VLOOKUP($A58,'[1]2. Child Protection'!$B$8:$BG$226,'[1]2. Child Protection'!X$1,FALSE)-D58)</f>
        <v/>
      </c>
      <c r="M58" s="52" t="str">
        <f>IF(VLOOKUP($A58,'[1]2. Child Protection'!$B$8:$BG$226,'[1]2. Child Protection'!Y$1,FALSE)=E58,"",VLOOKUP($A58,'[1]2. Child Protection'!$B$8:$BG$226,'[1]2. Child Protection'!Y$1,FALSE))</f>
        <v/>
      </c>
      <c r="N58" s="52" t="str">
        <f>IF(VLOOKUP($A58,'[1]2. Child Protection'!$B$8:$BG$226,'[1]2. Child Protection'!Z$1,FALSE)=F58,"",VLOOKUP($A58,'[1]2. Child Protection'!$B$8:$BG$226,'[1]2. Child Protection'!Z$1,FALSE)-F58)</f>
        <v/>
      </c>
      <c r="O58" s="52" t="str">
        <f>IF(VLOOKUP($A58,'[1]2. Child Protection'!$B$8:$BG$226,'[1]2. Child Protection'!AA$1,FALSE)=G58,"",VLOOKUP($A58,'[1]2. Child Protection'!$B$8:$BG$226,'[1]2. Child Protection'!AA$1,FALSE))</f>
        <v/>
      </c>
      <c r="P58" s="3" t="str">
        <f>IF(VLOOKUP($A58,'[1]2. Child Protection'!$B$8:$BG$226,'[1]2. Child Protection'!AB$1,FALSE)=H58,"",VLOOKUP($A58,'[1]2. Child Protection'!$B$8:$BG$226,'[1]2. Child Protection'!AB$1,FALSE))</f>
        <v>UNSD Population and Vital Statistics Report, January 2021, latest update on 4 Jan 2022</v>
      </c>
    </row>
    <row r="59" spans="1:16" x14ac:dyDescent="0.2">
      <c r="A59" s="2" t="s">
        <v>92</v>
      </c>
      <c r="B59" s="13">
        <v>100</v>
      </c>
      <c r="C59" s="14" t="s">
        <v>19</v>
      </c>
      <c r="D59" s="13">
        <v>100</v>
      </c>
      <c r="E59" s="14" t="s">
        <v>19</v>
      </c>
      <c r="F59" s="13">
        <v>100</v>
      </c>
      <c r="G59" s="14" t="s">
        <v>19</v>
      </c>
      <c r="H59" s="17" t="s">
        <v>30</v>
      </c>
      <c r="J59" s="52" t="str">
        <f>IF(VLOOKUP($A59,'[1]2. Child Protection'!$B$8:$BG$226,'[1]2. Child Protection'!V$1,FALSE)=B59,"",VLOOKUP($A59,'[1]2. Child Protection'!$B$8:$BG$226,'[1]2. Child Protection'!V$1,FALSE)-B59)</f>
        <v/>
      </c>
      <c r="K59" s="52" t="str">
        <f>IF(VLOOKUP($A59,'[1]2. Child Protection'!$B$8:$BG$226,'[1]2. Child Protection'!W$1,FALSE)=C59,"",VLOOKUP($A59,'[1]2. Child Protection'!$B$8:$BG$226,'[1]2. Child Protection'!W$1,FALSE))</f>
        <v/>
      </c>
      <c r="L59" s="52" t="str">
        <f>IF(VLOOKUP($A59,'[1]2. Child Protection'!$B$8:$BG$226,'[1]2. Child Protection'!X$1,FALSE)=D59,"",VLOOKUP($A59,'[1]2. Child Protection'!$B$8:$BG$226,'[1]2. Child Protection'!X$1,FALSE)-D59)</f>
        <v/>
      </c>
      <c r="M59" s="52" t="str">
        <f>IF(VLOOKUP($A59,'[1]2. Child Protection'!$B$8:$BG$226,'[1]2. Child Protection'!Y$1,FALSE)=E59,"",VLOOKUP($A59,'[1]2. Child Protection'!$B$8:$BG$226,'[1]2. Child Protection'!Y$1,FALSE))</f>
        <v/>
      </c>
      <c r="N59" s="52" t="str">
        <f>IF(VLOOKUP($A59,'[1]2. Child Protection'!$B$8:$BG$226,'[1]2. Child Protection'!Z$1,FALSE)=F59,"",VLOOKUP($A59,'[1]2. Child Protection'!$B$8:$BG$226,'[1]2. Child Protection'!Z$1,FALSE)-F59)</f>
        <v/>
      </c>
      <c r="O59" s="52" t="str">
        <f>IF(VLOOKUP($A59,'[1]2. Child Protection'!$B$8:$BG$226,'[1]2. Child Protection'!AA$1,FALSE)=G59,"",VLOOKUP($A59,'[1]2. Child Protection'!$B$8:$BG$226,'[1]2. Child Protection'!AA$1,FALSE))</f>
        <v/>
      </c>
      <c r="P59" s="3" t="str">
        <f>IF(VLOOKUP($A59,'[1]2. Child Protection'!$B$8:$BG$226,'[1]2. Child Protection'!AB$1,FALSE)=H59,"",VLOOKUP($A59,'[1]2. Child Protection'!$B$8:$BG$226,'[1]2. Child Protection'!AB$1,FALSE))</f>
        <v>UNSD Population and Vital Statistics Report, January 2021, latest update on 4 Jan 2022</v>
      </c>
    </row>
    <row r="60" spans="1:16" x14ac:dyDescent="0.2">
      <c r="A60" s="2" t="s">
        <v>93</v>
      </c>
      <c r="B60" s="13">
        <v>100</v>
      </c>
      <c r="C60" s="14" t="s">
        <v>36</v>
      </c>
      <c r="D60" s="15">
        <v>100</v>
      </c>
      <c r="E60" s="16" t="s">
        <v>36</v>
      </c>
      <c r="F60" s="15">
        <v>100</v>
      </c>
      <c r="G60" s="16" t="s">
        <v>36</v>
      </c>
      <c r="H60" s="17" t="s">
        <v>94</v>
      </c>
      <c r="J60" s="52" t="str">
        <f>IF(VLOOKUP($A60,'[1]2. Child Protection'!$B$8:$BG$226,'[1]2. Child Protection'!V$1,FALSE)=B60,"",VLOOKUP($A60,'[1]2. Child Protection'!$B$8:$BG$226,'[1]2. Child Protection'!V$1,FALSE)-B60)</f>
        <v/>
      </c>
      <c r="K60" s="52" t="str">
        <f>IF(VLOOKUP($A60,'[1]2. Child Protection'!$B$8:$BG$226,'[1]2. Child Protection'!W$1,FALSE)=C60,"",VLOOKUP($A60,'[1]2. Child Protection'!$B$8:$BG$226,'[1]2. Child Protection'!W$1,FALSE))</f>
        <v/>
      </c>
      <c r="L60" s="52" t="str">
        <f>IF(VLOOKUP($A60,'[1]2. Child Protection'!$B$8:$BG$226,'[1]2. Child Protection'!X$1,FALSE)=D60,"",VLOOKUP($A60,'[1]2. Child Protection'!$B$8:$BG$226,'[1]2. Child Protection'!X$1,FALSE)-D60)</f>
        <v/>
      </c>
      <c r="M60" s="52" t="str">
        <f>IF(VLOOKUP($A60,'[1]2. Child Protection'!$B$8:$BG$226,'[1]2. Child Protection'!Y$1,FALSE)=E60,"",VLOOKUP($A60,'[1]2. Child Protection'!$B$8:$BG$226,'[1]2. Child Protection'!Y$1,FALSE))</f>
        <v/>
      </c>
      <c r="N60" s="52" t="str">
        <f>IF(VLOOKUP($A60,'[1]2. Child Protection'!$B$8:$BG$226,'[1]2. Child Protection'!Z$1,FALSE)=F60,"",VLOOKUP($A60,'[1]2. Child Protection'!$B$8:$BG$226,'[1]2. Child Protection'!Z$1,FALSE)-F60)</f>
        <v/>
      </c>
      <c r="O60" s="52" t="str">
        <f>IF(VLOOKUP($A60,'[1]2. Child Protection'!$B$8:$BG$226,'[1]2. Child Protection'!AA$1,FALSE)=G60,"",VLOOKUP($A60,'[1]2. Child Protection'!$B$8:$BG$226,'[1]2. Child Protection'!AA$1,FALSE))</f>
        <v/>
      </c>
      <c r="P60" s="3" t="str">
        <f>IF(VLOOKUP($A60,'[1]2. Child Protection'!$B$8:$BG$226,'[1]2. Child Protection'!AB$1,FALSE)=H60,"",VLOOKUP($A60,'[1]2. Child Protection'!$B$8:$BG$226,'[1]2. Child Protection'!AB$1,FALSE))</f>
        <v/>
      </c>
    </row>
    <row r="61" spans="1:16" x14ac:dyDescent="0.2">
      <c r="A61" s="2" t="s">
        <v>95</v>
      </c>
      <c r="B61" s="13">
        <v>40.1</v>
      </c>
      <c r="C61" s="14" t="s">
        <v>12</v>
      </c>
      <c r="D61" s="15">
        <v>40.299999999999997</v>
      </c>
      <c r="E61" s="16" t="s">
        <v>12</v>
      </c>
      <c r="F61" s="15">
        <v>40</v>
      </c>
      <c r="G61" s="16" t="s">
        <v>12</v>
      </c>
      <c r="H61" s="17" t="s">
        <v>96</v>
      </c>
      <c r="J61" s="52" t="str">
        <f>IF(VLOOKUP($A61,'[1]2. Child Protection'!$B$8:$BG$226,'[1]2. Child Protection'!V$1,FALSE)=B61,"",VLOOKUP($A61,'[1]2. Child Protection'!$B$8:$BG$226,'[1]2. Child Protection'!V$1,FALSE)-B61)</f>
        <v/>
      </c>
      <c r="K61" s="52" t="str">
        <f>IF(VLOOKUP($A61,'[1]2. Child Protection'!$B$8:$BG$226,'[1]2. Child Protection'!W$1,FALSE)=C61,"",VLOOKUP($A61,'[1]2. Child Protection'!$B$8:$BG$226,'[1]2. Child Protection'!W$1,FALSE))</f>
        <v/>
      </c>
      <c r="L61" s="52" t="str">
        <f>IF(VLOOKUP($A61,'[1]2. Child Protection'!$B$8:$BG$226,'[1]2. Child Protection'!X$1,FALSE)=D61,"",VLOOKUP($A61,'[1]2. Child Protection'!$B$8:$BG$226,'[1]2. Child Protection'!X$1,FALSE)-D61)</f>
        <v/>
      </c>
      <c r="M61" s="52" t="str">
        <f>IF(VLOOKUP($A61,'[1]2. Child Protection'!$B$8:$BG$226,'[1]2. Child Protection'!Y$1,FALSE)=E61,"",VLOOKUP($A61,'[1]2. Child Protection'!$B$8:$BG$226,'[1]2. Child Protection'!Y$1,FALSE))</f>
        <v/>
      </c>
      <c r="N61" s="52" t="str">
        <f>IF(VLOOKUP($A61,'[1]2. Child Protection'!$B$8:$BG$226,'[1]2. Child Protection'!Z$1,FALSE)=F61,"",VLOOKUP($A61,'[1]2. Child Protection'!$B$8:$BG$226,'[1]2. Child Protection'!Z$1,FALSE)-F61)</f>
        <v/>
      </c>
      <c r="O61" s="52" t="str">
        <f>IF(VLOOKUP($A61,'[1]2. Child Protection'!$B$8:$BG$226,'[1]2. Child Protection'!AA$1,FALSE)=G61,"",VLOOKUP($A61,'[1]2. Child Protection'!$B$8:$BG$226,'[1]2. Child Protection'!AA$1,FALSE))</f>
        <v/>
      </c>
      <c r="P61" s="3" t="str">
        <f>IF(VLOOKUP($A61,'[1]2. Child Protection'!$B$8:$BG$226,'[1]2. Child Protection'!AB$1,FALSE)=H61,"",VLOOKUP($A61,'[1]2. Child Protection'!$B$8:$BG$226,'[1]2. Child Protection'!AB$1,FALSE))</f>
        <v/>
      </c>
    </row>
    <row r="62" spans="1:16" s="42" customFormat="1" x14ac:dyDescent="0.2">
      <c r="A62" s="42" t="s">
        <v>97</v>
      </c>
      <c r="B62" s="43">
        <v>100</v>
      </c>
      <c r="C62" s="44"/>
      <c r="D62" s="43">
        <v>100</v>
      </c>
      <c r="E62" s="44"/>
      <c r="F62" s="43">
        <v>100</v>
      </c>
      <c r="G62" s="44"/>
      <c r="H62" s="45" t="s">
        <v>326</v>
      </c>
      <c r="J62" s="53" t="str">
        <f>IF(VLOOKUP($A62,'[1]2. Child Protection'!$B$8:$BG$226,'[1]2. Child Protection'!V$1,FALSE)=B62,"",VLOOKUP($A62,'[1]2. Child Protection'!$B$8:$BG$226,'[1]2. Child Protection'!V$1,FALSE)-B62)</f>
        <v/>
      </c>
      <c r="K62" s="53" t="str">
        <f>IF(VLOOKUP($A62,'[1]2. Child Protection'!$B$8:$BG$226,'[1]2. Child Protection'!W$1,FALSE)=C62,"",VLOOKUP($A62,'[1]2. Child Protection'!$B$8:$BG$226,'[1]2. Child Protection'!W$1,FALSE))</f>
        <v>y</v>
      </c>
      <c r="L62" s="53" t="str">
        <f>IF(VLOOKUP($A62,'[1]2. Child Protection'!$B$8:$BG$226,'[1]2. Child Protection'!X$1,FALSE)=D62,"",VLOOKUP($A62,'[1]2. Child Protection'!$B$8:$BG$226,'[1]2. Child Protection'!X$1,FALSE)-D62)</f>
        <v/>
      </c>
      <c r="M62" s="53" t="str">
        <f>IF(VLOOKUP($A62,'[1]2. Child Protection'!$B$8:$BG$226,'[1]2. Child Protection'!Y$1,FALSE)=E62,"",VLOOKUP($A62,'[1]2. Child Protection'!$B$8:$BG$226,'[1]2. Child Protection'!Y$1,FALSE))</f>
        <v>y</v>
      </c>
      <c r="N62" s="53" t="str">
        <f>IF(VLOOKUP($A62,'[1]2. Child Protection'!$B$8:$BG$226,'[1]2. Child Protection'!Z$1,FALSE)=F62,"",VLOOKUP($A62,'[1]2. Child Protection'!$B$8:$BG$226,'[1]2. Child Protection'!Z$1,FALSE)-F62)</f>
        <v/>
      </c>
      <c r="O62" s="53" t="str">
        <f>IF(VLOOKUP($A62,'[1]2. Child Protection'!$B$8:$BG$226,'[1]2. Child Protection'!AA$1,FALSE)=G62,"",VLOOKUP($A62,'[1]2. Child Protection'!$B$8:$BG$226,'[1]2. Child Protection'!AA$1,FALSE))</f>
        <v>y</v>
      </c>
      <c r="P62" s="42" t="str">
        <f>IF(VLOOKUP($A62,'[1]2. Child Protection'!$B$8:$BG$226,'[1]2. Child Protection'!AB$1,FALSE)=H62,"",VLOOKUP($A62,'[1]2. Child Protection'!$B$8:$BG$226,'[1]2. Child Protection'!AB$1,FALSE))</f>
        <v/>
      </c>
    </row>
    <row r="63" spans="1:16" x14ac:dyDescent="0.2">
      <c r="A63" s="2" t="s">
        <v>98</v>
      </c>
      <c r="B63" s="13">
        <v>91.7</v>
      </c>
      <c r="C63" s="14" t="s">
        <v>36</v>
      </c>
      <c r="D63" s="15">
        <v>92.7</v>
      </c>
      <c r="E63" s="16" t="s">
        <v>36</v>
      </c>
      <c r="F63" s="15">
        <v>90.5</v>
      </c>
      <c r="G63" s="16" t="s">
        <v>36</v>
      </c>
      <c r="H63" s="17" t="s">
        <v>54</v>
      </c>
      <c r="J63" s="52" t="str">
        <f>IF(VLOOKUP($A63,'[1]2. Child Protection'!$B$8:$BG$226,'[1]2. Child Protection'!V$1,FALSE)=B63,"",VLOOKUP($A63,'[1]2. Child Protection'!$B$8:$BG$226,'[1]2. Child Protection'!V$1,FALSE)-B63)</f>
        <v/>
      </c>
      <c r="K63" s="52" t="str">
        <f>IF(VLOOKUP($A63,'[1]2. Child Protection'!$B$8:$BG$226,'[1]2. Child Protection'!W$1,FALSE)=C63,"",VLOOKUP($A63,'[1]2. Child Protection'!$B$8:$BG$226,'[1]2. Child Protection'!W$1,FALSE))</f>
        <v/>
      </c>
      <c r="L63" s="52" t="str">
        <f>IF(VLOOKUP($A63,'[1]2. Child Protection'!$B$8:$BG$226,'[1]2. Child Protection'!X$1,FALSE)=D63,"",VLOOKUP($A63,'[1]2. Child Protection'!$B$8:$BG$226,'[1]2. Child Protection'!X$1,FALSE)-D63)</f>
        <v/>
      </c>
      <c r="M63" s="52" t="str">
        <f>IF(VLOOKUP($A63,'[1]2. Child Protection'!$B$8:$BG$226,'[1]2. Child Protection'!Y$1,FALSE)=E63,"",VLOOKUP($A63,'[1]2. Child Protection'!$B$8:$BG$226,'[1]2. Child Protection'!Y$1,FALSE))</f>
        <v/>
      </c>
      <c r="N63" s="52" t="str">
        <f>IF(VLOOKUP($A63,'[1]2. Child Protection'!$B$8:$BG$226,'[1]2. Child Protection'!Z$1,FALSE)=F63,"",VLOOKUP($A63,'[1]2. Child Protection'!$B$8:$BG$226,'[1]2. Child Protection'!Z$1,FALSE)-F63)</f>
        <v/>
      </c>
      <c r="O63" s="52" t="str">
        <f>IF(VLOOKUP($A63,'[1]2. Child Protection'!$B$8:$BG$226,'[1]2. Child Protection'!AA$1,FALSE)=G63,"",VLOOKUP($A63,'[1]2. Child Protection'!$B$8:$BG$226,'[1]2. Child Protection'!AA$1,FALSE))</f>
        <v/>
      </c>
      <c r="P63" s="3" t="str">
        <f>IF(VLOOKUP($A63,'[1]2. Child Protection'!$B$8:$BG$226,'[1]2. Child Protection'!AB$1,FALSE)=H63,"",VLOOKUP($A63,'[1]2. Child Protection'!$B$8:$BG$226,'[1]2. Child Protection'!AB$1,FALSE))</f>
        <v/>
      </c>
    </row>
    <row r="64" spans="1:16" x14ac:dyDescent="0.2">
      <c r="A64" s="2" t="s">
        <v>109</v>
      </c>
      <c r="B64" s="13" t="s">
        <v>23</v>
      </c>
      <c r="C64" s="14" t="s">
        <v>23</v>
      </c>
      <c r="D64" s="15" t="s">
        <v>23</v>
      </c>
      <c r="E64" s="16" t="s">
        <v>23</v>
      </c>
      <c r="F64" s="15" t="s">
        <v>23</v>
      </c>
      <c r="G64" s="16" t="s">
        <v>23</v>
      </c>
      <c r="H64" s="17" t="s">
        <v>23</v>
      </c>
      <c r="J64" s="52" t="str">
        <f>IF(VLOOKUP($A64,'[1]2. Child Protection'!$B$8:$BG$226,'[1]2. Child Protection'!V$1,FALSE)=B64,"",VLOOKUP($A64,'[1]2. Child Protection'!$B$8:$BG$226,'[1]2. Child Protection'!V$1,FALSE)-B64)</f>
        <v/>
      </c>
      <c r="K64" s="52">
        <f>IF(VLOOKUP($A64,'[1]2. Child Protection'!$B$8:$BG$226,'[1]2. Child Protection'!W$1,FALSE)=C64,"",VLOOKUP($A64,'[1]2. Child Protection'!$B$8:$BG$226,'[1]2. Child Protection'!W$1,FALSE))</f>
        <v>0</v>
      </c>
      <c r="L64" s="52" t="str">
        <f>IF(VLOOKUP($A64,'[1]2. Child Protection'!$B$8:$BG$226,'[1]2. Child Protection'!X$1,FALSE)=D64,"",VLOOKUP($A64,'[1]2. Child Protection'!$B$8:$BG$226,'[1]2. Child Protection'!X$1,FALSE)-D64)</f>
        <v/>
      </c>
      <c r="M64" s="52">
        <f>IF(VLOOKUP($A64,'[1]2. Child Protection'!$B$8:$BG$226,'[1]2. Child Protection'!Y$1,FALSE)=E64,"",VLOOKUP($A64,'[1]2. Child Protection'!$B$8:$BG$226,'[1]2. Child Protection'!Y$1,FALSE))</f>
        <v>0</v>
      </c>
      <c r="N64" s="52" t="str">
        <f>IF(VLOOKUP($A64,'[1]2. Child Protection'!$B$8:$BG$226,'[1]2. Child Protection'!Z$1,FALSE)=F64,"",VLOOKUP($A64,'[1]2. Child Protection'!$B$8:$BG$226,'[1]2. Child Protection'!Z$1,FALSE)-F64)</f>
        <v/>
      </c>
      <c r="O64" s="52">
        <f>IF(VLOOKUP($A64,'[1]2. Child Protection'!$B$8:$BG$226,'[1]2. Child Protection'!AA$1,FALSE)=G64,"",VLOOKUP($A64,'[1]2. Child Protection'!$B$8:$BG$226,'[1]2. Child Protection'!AA$1,FALSE))</f>
        <v>0</v>
      </c>
      <c r="P64" s="3">
        <f>IF(VLOOKUP($A64,'[1]2. Child Protection'!$B$8:$BG$226,'[1]2. Child Protection'!AB$1,FALSE)=H64,"",VLOOKUP($A64,'[1]2. Child Protection'!$B$8:$BG$226,'[1]2. Child Protection'!AB$1,FALSE))</f>
        <v>0</v>
      </c>
    </row>
    <row r="65" spans="1:16" x14ac:dyDescent="0.2">
      <c r="A65" s="2" t="s">
        <v>100</v>
      </c>
      <c r="B65" s="13">
        <v>88</v>
      </c>
      <c r="C65" s="14" t="s">
        <v>12</v>
      </c>
      <c r="D65" s="15">
        <v>88.3</v>
      </c>
      <c r="E65" s="16" t="s">
        <v>12</v>
      </c>
      <c r="F65" s="15">
        <v>87.8</v>
      </c>
      <c r="G65" s="16" t="s">
        <v>12</v>
      </c>
      <c r="H65" s="17" t="s">
        <v>99</v>
      </c>
      <c r="J65" s="52">
        <f>IF(VLOOKUP($A65,'[1]2. Child Protection'!$B$8:$BG$226,'[1]2. Child Protection'!V$1,FALSE)=B65,"",VLOOKUP($A65,'[1]2. Child Protection'!$B$8:$BG$226,'[1]2. Child Protection'!V$1,FALSE)-B65)</f>
        <v>4.2000000000000028</v>
      </c>
      <c r="K65" s="52" t="str">
        <f>IF(VLOOKUP($A65,'[1]2. Child Protection'!$B$8:$BG$226,'[1]2. Child Protection'!W$1,FALSE)=C65,"",VLOOKUP($A65,'[1]2. Child Protection'!$B$8:$BG$226,'[1]2. Child Protection'!W$1,FALSE))</f>
        <v/>
      </c>
      <c r="L65" s="52">
        <f>IF(VLOOKUP($A65,'[1]2. Child Protection'!$B$8:$BG$226,'[1]2. Child Protection'!X$1,FALSE)=D65,"",VLOOKUP($A65,'[1]2. Child Protection'!$B$8:$BG$226,'[1]2. Child Protection'!X$1,FALSE)-D65)</f>
        <v>3.4000000000000057</v>
      </c>
      <c r="M65" s="52" t="str">
        <f>IF(VLOOKUP($A65,'[1]2. Child Protection'!$B$8:$BG$226,'[1]2. Child Protection'!Y$1,FALSE)=E65,"",VLOOKUP($A65,'[1]2. Child Protection'!$B$8:$BG$226,'[1]2. Child Protection'!Y$1,FALSE))</f>
        <v/>
      </c>
      <c r="N65" s="52">
        <f>IF(VLOOKUP($A65,'[1]2. Child Protection'!$B$8:$BG$226,'[1]2. Child Protection'!Z$1,FALSE)=F65,"",VLOOKUP($A65,'[1]2. Child Protection'!$B$8:$BG$226,'[1]2. Child Protection'!Z$1,FALSE)-F65)</f>
        <v>4.9000000000000057</v>
      </c>
      <c r="O65" s="52" t="str">
        <f>IF(VLOOKUP($A65,'[1]2. Child Protection'!$B$8:$BG$226,'[1]2. Child Protection'!AA$1,FALSE)=G65,"",VLOOKUP($A65,'[1]2. Child Protection'!$B$8:$BG$226,'[1]2. Child Protection'!AA$1,FALSE))</f>
        <v/>
      </c>
      <c r="P65" s="3" t="str">
        <f>IF(VLOOKUP($A65,'[1]2. Child Protection'!$B$8:$BG$226,'[1]2. Child Protection'!AB$1,FALSE)=H65,"",VLOOKUP($A65,'[1]2. Child Protection'!$B$8:$BG$226,'[1]2. Child Protection'!AB$1,FALSE))</f>
        <v>MICS 2019</v>
      </c>
    </row>
    <row r="66" spans="1:16" x14ac:dyDescent="0.2">
      <c r="A66" s="2" t="s">
        <v>101</v>
      </c>
      <c r="B66" s="13">
        <v>82.1</v>
      </c>
      <c r="C66" s="14" t="s">
        <v>28</v>
      </c>
      <c r="D66" s="15" t="s">
        <v>23</v>
      </c>
      <c r="E66" s="16" t="s">
        <v>28</v>
      </c>
      <c r="F66" s="15" t="s">
        <v>23</v>
      </c>
      <c r="G66" s="16" t="s">
        <v>28</v>
      </c>
      <c r="H66" s="2" t="s">
        <v>102</v>
      </c>
      <c r="J66" s="52">
        <f>IF(VLOOKUP($A66,'[1]2. Child Protection'!$B$8:$BG$226,'[1]2. Child Protection'!V$1,FALSE)=B66,"",VLOOKUP($A66,'[1]2. Child Protection'!$B$8:$BG$226,'[1]2. Child Protection'!V$1,FALSE)-B66)</f>
        <v>5.1000000000000085</v>
      </c>
      <c r="K66" s="52" t="str">
        <f>IF(VLOOKUP($A66,'[1]2. Child Protection'!$B$8:$BG$226,'[1]2. Child Protection'!W$1,FALSE)=C66,"",VLOOKUP($A66,'[1]2. Child Protection'!$B$8:$BG$226,'[1]2. Child Protection'!W$1,FALSE))</f>
        <v/>
      </c>
      <c r="L66" s="52" t="str">
        <f>IF(VLOOKUP($A66,'[1]2. Child Protection'!$B$8:$BG$226,'[1]2. Child Protection'!X$1,FALSE)=D66,"",VLOOKUP($A66,'[1]2. Child Protection'!$B$8:$BG$226,'[1]2. Child Protection'!X$1,FALSE)-D66)</f>
        <v/>
      </c>
      <c r="M66" s="52">
        <f>IF(VLOOKUP($A66,'[1]2. Child Protection'!$B$8:$BG$226,'[1]2. Child Protection'!Y$1,FALSE)=E66,"",VLOOKUP($A66,'[1]2. Child Protection'!$B$8:$BG$226,'[1]2. Child Protection'!Y$1,FALSE))</f>
        <v>0</v>
      </c>
      <c r="N66" s="52" t="str">
        <f>IF(VLOOKUP($A66,'[1]2. Child Protection'!$B$8:$BG$226,'[1]2. Child Protection'!Z$1,FALSE)=F66,"",VLOOKUP($A66,'[1]2. Child Protection'!$B$8:$BG$226,'[1]2. Child Protection'!Z$1,FALSE)-F66)</f>
        <v/>
      </c>
      <c r="O66" s="52">
        <f>IF(VLOOKUP($A66,'[1]2. Child Protection'!$B$8:$BG$226,'[1]2. Child Protection'!AA$1,FALSE)=G66,"",VLOOKUP($A66,'[1]2. Child Protection'!$B$8:$BG$226,'[1]2. Child Protection'!AA$1,FALSE))</f>
        <v>0</v>
      </c>
      <c r="P66" s="3" t="str">
        <f>IF(VLOOKUP($A66,'[1]2. Child Protection'!$B$8:$BG$226,'[1]2. Child Protection'!AB$1,FALSE)=H66,"",VLOOKUP($A66,'[1]2. Child Protection'!$B$8:$BG$226,'[1]2. Child Protection'!AB$1,FALSE))</f>
        <v>Registro Civil 2020</v>
      </c>
    </row>
    <row r="67" spans="1:16" x14ac:dyDescent="0.2">
      <c r="A67" s="2" t="s">
        <v>103</v>
      </c>
      <c r="B67" s="13">
        <v>99.4</v>
      </c>
      <c r="C67" s="14" t="s">
        <v>12</v>
      </c>
      <c r="D67" s="15">
        <v>99.5</v>
      </c>
      <c r="E67" s="16" t="s">
        <v>12</v>
      </c>
      <c r="F67" s="15">
        <v>99.3</v>
      </c>
      <c r="G67" s="16" t="s">
        <v>12</v>
      </c>
      <c r="H67" s="17" t="s">
        <v>69</v>
      </c>
      <c r="J67" s="52" t="str">
        <f>IF(VLOOKUP($A67,'[1]2. Child Protection'!$B$8:$BG$226,'[1]2. Child Protection'!V$1,FALSE)=B67,"",VLOOKUP($A67,'[1]2. Child Protection'!$B$8:$BG$226,'[1]2. Child Protection'!V$1,FALSE)-B67)</f>
        <v/>
      </c>
      <c r="K67" s="52" t="str">
        <f>IF(VLOOKUP($A67,'[1]2. Child Protection'!$B$8:$BG$226,'[1]2. Child Protection'!W$1,FALSE)=C67,"",VLOOKUP($A67,'[1]2. Child Protection'!$B$8:$BG$226,'[1]2. Child Protection'!W$1,FALSE))</f>
        <v/>
      </c>
      <c r="L67" s="52" t="str">
        <f>IF(VLOOKUP($A67,'[1]2. Child Protection'!$B$8:$BG$226,'[1]2. Child Protection'!X$1,FALSE)=D67,"",VLOOKUP($A67,'[1]2. Child Protection'!$B$8:$BG$226,'[1]2. Child Protection'!X$1,FALSE)-D67)</f>
        <v/>
      </c>
      <c r="M67" s="52" t="str">
        <f>IF(VLOOKUP($A67,'[1]2. Child Protection'!$B$8:$BG$226,'[1]2. Child Protection'!Y$1,FALSE)=E67,"",VLOOKUP($A67,'[1]2. Child Protection'!$B$8:$BG$226,'[1]2. Child Protection'!Y$1,FALSE))</f>
        <v/>
      </c>
      <c r="N67" s="52" t="str">
        <f>IF(VLOOKUP($A67,'[1]2. Child Protection'!$B$8:$BG$226,'[1]2. Child Protection'!Z$1,FALSE)=F67,"",VLOOKUP($A67,'[1]2. Child Protection'!$B$8:$BG$226,'[1]2. Child Protection'!Z$1,FALSE)-F67)</f>
        <v/>
      </c>
      <c r="O67" s="52" t="str">
        <f>IF(VLOOKUP($A67,'[1]2. Child Protection'!$B$8:$BG$226,'[1]2. Child Protection'!AA$1,FALSE)=G67,"",VLOOKUP($A67,'[1]2. Child Protection'!$B$8:$BG$226,'[1]2. Child Protection'!AA$1,FALSE))</f>
        <v/>
      </c>
      <c r="P67" s="3" t="str">
        <f>IF(VLOOKUP($A67,'[1]2. Child Protection'!$B$8:$BG$226,'[1]2. Child Protection'!AB$1,FALSE)=H67,"",VLOOKUP($A67,'[1]2. Child Protection'!$B$8:$BG$226,'[1]2. Child Protection'!AB$1,FALSE))</f>
        <v/>
      </c>
    </row>
    <row r="68" spans="1:16" x14ac:dyDescent="0.2">
      <c r="A68" s="2" t="s">
        <v>104</v>
      </c>
      <c r="B68" s="13">
        <v>89.5</v>
      </c>
      <c r="C68" s="14" t="s">
        <v>28</v>
      </c>
      <c r="D68" s="15">
        <v>89.3</v>
      </c>
      <c r="E68" s="16" t="s">
        <v>28</v>
      </c>
      <c r="F68" s="15">
        <v>89.7</v>
      </c>
      <c r="G68" s="16" t="s">
        <v>28</v>
      </c>
      <c r="H68" s="17" t="s">
        <v>105</v>
      </c>
      <c r="J68" s="52">
        <f>IF(VLOOKUP($A68,'[1]2. Child Protection'!$B$8:$BG$226,'[1]2. Child Protection'!V$1,FALSE)=B68,"",VLOOKUP($A68,'[1]2. Child Protection'!$B$8:$BG$226,'[1]2. Child Protection'!V$1,FALSE)-B68)</f>
        <v>1.7000000000000028</v>
      </c>
      <c r="K68" s="52" t="str">
        <f>IF(VLOOKUP($A68,'[1]2. Child Protection'!$B$8:$BG$226,'[1]2. Child Protection'!W$1,FALSE)=C68,"",VLOOKUP($A68,'[1]2. Child Protection'!$B$8:$BG$226,'[1]2. Child Protection'!W$1,FALSE))</f>
        <v/>
      </c>
      <c r="L68" s="52">
        <f>IF(VLOOKUP($A68,'[1]2. Child Protection'!$B$8:$BG$226,'[1]2. Child Protection'!X$1,FALSE)=D68,"",VLOOKUP($A68,'[1]2. Child Protection'!$B$8:$BG$226,'[1]2. Child Protection'!X$1,FALSE)-D68)</f>
        <v>1.7000000000000028</v>
      </c>
      <c r="M68" s="52" t="str">
        <f>IF(VLOOKUP($A68,'[1]2. Child Protection'!$B$8:$BG$226,'[1]2. Child Protection'!Y$1,FALSE)=E68,"",VLOOKUP($A68,'[1]2. Child Protection'!$B$8:$BG$226,'[1]2. Child Protection'!Y$1,FALSE))</f>
        <v/>
      </c>
      <c r="N68" s="52">
        <f>IF(VLOOKUP($A68,'[1]2. Child Protection'!$B$8:$BG$226,'[1]2. Child Protection'!Z$1,FALSE)=F68,"",VLOOKUP($A68,'[1]2. Child Protection'!$B$8:$BG$226,'[1]2. Child Protection'!Z$1,FALSE)-F68)</f>
        <v>1.7000000000000028</v>
      </c>
      <c r="O68" s="52" t="str">
        <f>IF(VLOOKUP($A68,'[1]2. Child Protection'!$B$8:$BG$226,'[1]2. Child Protection'!AA$1,FALSE)=G68,"",VLOOKUP($A68,'[1]2. Child Protection'!$B$8:$BG$226,'[1]2. Child Protection'!AA$1,FALSE))</f>
        <v/>
      </c>
      <c r="P68" s="3" t="str">
        <f>IF(VLOOKUP($A68,'[1]2. Child Protection'!$B$8:$BG$226,'[1]2. Child Protection'!AB$1,FALSE)=H68,"",VLOOKUP($A68,'[1]2. Child Protection'!$B$8:$BG$226,'[1]2. Child Protection'!AB$1,FALSE))</f>
        <v>General Directorate for Statistics and Census 2018</v>
      </c>
    </row>
    <row r="69" spans="1:16" x14ac:dyDescent="0.2">
      <c r="A69" s="2" t="s">
        <v>106</v>
      </c>
      <c r="B69" s="13">
        <v>53.5</v>
      </c>
      <c r="C69" s="14" t="s">
        <v>12</v>
      </c>
      <c r="D69" s="15">
        <v>53.3</v>
      </c>
      <c r="E69" s="16" t="s">
        <v>12</v>
      </c>
      <c r="F69" s="15">
        <v>53.6</v>
      </c>
      <c r="G69" s="16" t="s">
        <v>12</v>
      </c>
      <c r="H69" s="17" t="s">
        <v>107</v>
      </c>
      <c r="J69" s="52" t="str">
        <f>IF(VLOOKUP($A69,'[1]2. Child Protection'!$B$8:$BG$226,'[1]2. Child Protection'!V$1,FALSE)=B69,"",VLOOKUP($A69,'[1]2. Child Protection'!$B$8:$BG$226,'[1]2. Child Protection'!V$1,FALSE)-B69)</f>
        <v/>
      </c>
      <c r="K69" s="52" t="str">
        <f>IF(VLOOKUP($A69,'[1]2. Child Protection'!$B$8:$BG$226,'[1]2. Child Protection'!W$1,FALSE)=C69,"",VLOOKUP($A69,'[1]2. Child Protection'!$B$8:$BG$226,'[1]2. Child Protection'!W$1,FALSE))</f>
        <v>x</v>
      </c>
      <c r="L69" s="52" t="str">
        <f>IF(VLOOKUP($A69,'[1]2. Child Protection'!$B$8:$BG$226,'[1]2. Child Protection'!X$1,FALSE)=D69,"",VLOOKUP($A69,'[1]2. Child Protection'!$B$8:$BG$226,'[1]2. Child Protection'!X$1,FALSE)-D69)</f>
        <v/>
      </c>
      <c r="M69" s="52" t="str">
        <f>IF(VLOOKUP($A69,'[1]2. Child Protection'!$B$8:$BG$226,'[1]2. Child Protection'!Y$1,FALSE)=E69,"",VLOOKUP($A69,'[1]2. Child Protection'!$B$8:$BG$226,'[1]2. Child Protection'!Y$1,FALSE))</f>
        <v>x</v>
      </c>
      <c r="N69" s="52" t="str">
        <f>IF(VLOOKUP($A69,'[1]2. Child Protection'!$B$8:$BG$226,'[1]2. Child Protection'!Z$1,FALSE)=F69,"",VLOOKUP($A69,'[1]2. Child Protection'!$B$8:$BG$226,'[1]2. Child Protection'!Z$1,FALSE)-F69)</f>
        <v/>
      </c>
      <c r="O69" s="52" t="str">
        <f>IF(VLOOKUP($A69,'[1]2. Child Protection'!$B$8:$BG$226,'[1]2. Child Protection'!AA$1,FALSE)=G69,"",VLOOKUP($A69,'[1]2. Child Protection'!$B$8:$BG$226,'[1]2. Child Protection'!AA$1,FALSE))</f>
        <v>x</v>
      </c>
      <c r="P69" s="3" t="str">
        <f>IF(VLOOKUP($A69,'[1]2. Child Protection'!$B$8:$BG$226,'[1]2. Child Protection'!AB$1,FALSE)=H69,"",VLOOKUP($A69,'[1]2. Child Protection'!$B$8:$BG$226,'[1]2. Child Protection'!AB$1,FALSE))</f>
        <v/>
      </c>
    </row>
    <row r="70" spans="1:16" x14ac:dyDescent="0.2">
      <c r="A70" s="2" t="s">
        <v>118</v>
      </c>
      <c r="B70" s="13" t="s">
        <v>23</v>
      </c>
      <c r="C70" s="14" t="s">
        <v>23</v>
      </c>
      <c r="D70" s="15" t="s">
        <v>23</v>
      </c>
      <c r="E70" s="16" t="s">
        <v>23</v>
      </c>
      <c r="F70" s="15" t="s">
        <v>23</v>
      </c>
      <c r="G70" s="16" t="s">
        <v>23</v>
      </c>
      <c r="H70" s="17" t="s">
        <v>23</v>
      </c>
      <c r="J70" s="52" t="str">
        <f>IF(VLOOKUP($A70,'[1]2. Child Protection'!$B$8:$BG$226,'[1]2. Child Protection'!V$1,FALSE)=B70,"",VLOOKUP($A70,'[1]2. Child Protection'!$B$8:$BG$226,'[1]2. Child Protection'!V$1,FALSE)-B70)</f>
        <v/>
      </c>
      <c r="K70" s="52">
        <f>IF(VLOOKUP($A70,'[1]2. Child Protection'!$B$8:$BG$226,'[1]2. Child Protection'!W$1,FALSE)=C70,"",VLOOKUP($A70,'[1]2. Child Protection'!$B$8:$BG$226,'[1]2. Child Protection'!W$1,FALSE))</f>
        <v>0</v>
      </c>
      <c r="L70" s="52" t="str">
        <f>IF(VLOOKUP($A70,'[1]2. Child Protection'!$B$8:$BG$226,'[1]2. Child Protection'!X$1,FALSE)=D70,"",VLOOKUP($A70,'[1]2. Child Protection'!$B$8:$BG$226,'[1]2. Child Protection'!X$1,FALSE)-D70)</f>
        <v/>
      </c>
      <c r="M70" s="52">
        <f>IF(VLOOKUP($A70,'[1]2. Child Protection'!$B$8:$BG$226,'[1]2. Child Protection'!Y$1,FALSE)=E70,"",VLOOKUP($A70,'[1]2. Child Protection'!$B$8:$BG$226,'[1]2. Child Protection'!Y$1,FALSE))</f>
        <v>0</v>
      </c>
      <c r="N70" s="52" t="str">
        <f>IF(VLOOKUP($A70,'[1]2. Child Protection'!$B$8:$BG$226,'[1]2. Child Protection'!Z$1,FALSE)=F70,"",VLOOKUP($A70,'[1]2. Child Protection'!$B$8:$BG$226,'[1]2. Child Protection'!Z$1,FALSE)-F70)</f>
        <v/>
      </c>
      <c r="O70" s="52">
        <f>IF(VLOOKUP($A70,'[1]2. Child Protection'!$B$8:$BG$226,'[1]2. Child Protection'!AA$1,FALSE)=G70,"",VLOOKUP($A70,'[1]2. Child Protection'!$B$8:$BG$226,'[1]2. Child Protection'!AA$1,FALSE))</f>
        <v>0</v>
      </c>
      <c r="P70" s="3">
        <f>IF(VLOOKUP($A70,'[1]2. Child Protection'!$B$8:$BG$226,'[1]2. Child Protection'!AB$1,FALSE)=H70,"",VLOOKUP($A70,'[1]2. Child Protection'!$B$8:$BG$226,'[1]2. Child Protection'!AB$1,FALSE))</f>
        <v>0</v>
      </c>
    </row>
    <row r="71" spans="1:16" x14ac:dyDescent="0.2">
      <c r="A71" s="2" t="s">
        <v>108</v>
      </c>
      <c r="B71" s="13">
        <v>100</v>
      </c>
      <c r="C71" s="14" t="s">
        <v>19</v>
      </c>
      <c r="D71" s="13">
        <v>100</v>
      </c>
      <c r="E71" s="14" t="s">
        <v>19</v>
      </c>
      <c r="F71" s="13">
        <v>100</v>
      </c>
      <c r="G71" s="14" t="s">
        <v>19</v>
      </c>
      <c r="H71" s="17" t="s">
        <v>30</v>
      </c>
      <c r="J71" s="52" t="str">
        <f>IF(VLOOKUP($A71,'[1]2. Child Protection'!$B$8:$BG$226,'[1]2. Child Protection'!V$1,FALSE)=B71,"",VLOOKUP($A71,'[1]2. Child Protection'!$B$8:$BG$226,'[1]2. Child Protection'!V$1,FALSE)-B71)</f>
        <v/>
      </c>
      <c r="K71" s="52" t="str">
        <f>IF(VLOOKUP($A71,'[1]2. Child Protection'!$B$8:$BG$226,'[1]2. Child Protection'!W$1,FALSE)=C71,"",VLOOKUP($A71,'[1]2. Child Protection'!$B$8:$BG$226,'[1]2. Child Protection'!W$1,FALSE))</f>
        <v/>
      </c>
      <c r="L71" s="52" t="str">
        <f>IF(VLOOKUP($A71,'[1]2. Child Protection'!$B$8:$BG$226,'[1]2. Child Protection'!X$1,FALSE)=D71,"",VLOOKUP($A71,'[1]2. Child Protection'!$B$8:$BG$226,'[1]2. Child Protection'!X$1,FALSE)-D71)</f>
        <v/>
      </c>
      <c r="M71" s="52" t="str">
        <f>IF(VLOOKUP($A71,'[1]2. Child Protection'!$B$8:$BG$226,'[1]2. Child Protection'!Y$1,FALSE)=E71,"",VLOOKUP($A71,'[1]2. Child Protection'!$B$8:$BG$226,'[1]2. Child Protection'!Y$1,FALSE))</f>
        <v/>
      </c>
      <c r="N71" s="52" t="str">
        <f>IF(VLOOKUP($A71,'[1]2. Child Protection'!$B$8:$BG$226,'[1]2. Child Protection'!Z$1,FALSE)=F71,"",VLOOKUP($A71,'[1]2. Child Protection'!$B$8:$BG$226,'[1]2. Child Protection'!Z$1,FALSE)-F71)</f>
        <v/>
      </c>
      <c r="O71" s="52" t="str">
        <f>IF(VLOOKUP($A71,'[1]2. Child Protection'!$B$8:$BG$226,'[1]2. Child Protection'!AA$1,FALSE)=G71,"",VLOOKUP($A71,'[1]2. Child Protection'!$B$8:$BG$226,'[1]2. Child Protection'!AA$1,FALSE))</f>
        <v/>
      </c>
      <c r="P71" s="3" t="str">
        <f>IF(VLOOKUP($A71,'[1]2. Child Protection'!$B$8:$BG$226,'[1]2. Child Protection'!AB$1,FALSE)=H71,"",VLOOKUP($A71,'[1]2. Child Protection'!$B$8:$BG$226,'[1]2. Child Protection'!AB$1,FALSE))</f>
        <v>UNSD Population and Vital Statistics Report, January 2021, latest update on 4 Jan 2022</v>
      </c>
    </row>
    <row r="72" spans="1:16" x14ac:dyDescent="0.2">
      <c r="A72" s="2" t="s">
        <v>110</v>
      </c>
      <c r="B72" s="13">
        <v>53.5</v>
      </c>
      <c r="C72" s="14" t="s">
        <v>12</v>
      </c>
      <c r="D72" s="15">
        <v>50.9</v>
      </c>
      <c r="E72" s="16" t="s">
        <v>12</v>
      </c>
      <c r="F72" s="15">
        <v>50.2</v>
      </c>
      <c r="G72" s="16" t="s">
        <v>12</v>
      </c>
      <c r="H72" s="17" t="s">
        <v>99</v>
      </c>
      <c r="J72" s="52" t="str">
        <f>IF(VLOOKUP($A72,'[1]2. Child Protection'!$B$8:$BG$226,'[1]2. Child Protection'!V$1,FALSE)=B72,"",VLOOKUP($A72,'[1]2. Child Protection'!$B$8:$BG$226,'[1]2. Child Protection'!V$1,FALSE)-B72)</f>
        <v/>
      </c>
      <c r="K72" s="52" t="str">
        <f>IF(VLOOKUP($A72,'[1]2. Child Protection'!$B$8:$BG$226,'[1]2. Child Protection'!W$1,FALSE)=C72,"",VLOOKUP($A72,'[1]2. Child Protection'!$B$8:$BG$226,'[1]2. Child Protection'!W$1,FALSE))</f>
        <v/>
      </c>
      <c r="L72" s="52" t="str">
        <f>IF(VLOOKUP($A72,'[1]2. Child Protection'!$B$8:$BG$226,'[1]2. Child Protection'!X$1,FALSE)=D72,"",VLOOKUP($A72,'[1]2. Child Protection'!$B$8:$BG$226,'[1]2. Child Protection'!X$1,FALSE)-D72)</f>
        <v/>
      </c>
      <c r="M72" s="52" t="str">
        <f>IF(VLOOKUP($A72,'[1]2. Child Protection'!$B$8:$BG$226,'[1]2. Child Protection'!Y$1,FALSE)=E72,"",VLOOKUP($A72,'[1]2. Child Protection'!$B$8:$BG$226,'[1]2. Child Protection'!Y$1,FALSE))</f>
        <v/>
      </c>
      <c r="N72" s="52" t="str">
        <f>IF(VLOOKUP($A72,'[1]2. Child Protection'!$B$8:$BG$226,'[1]2. Child Protection'!Z$1,FALSE)=F72,"",VLOOKUP($A72,'[1]2. Child Protection'!$B$8:$BG$226,'[1]2. Child Protection'!Z$1,FALSE)-F72)</f>
        <v/>
      </c>
      <c r="O72" s="52" t="str">
        <f>IF(VLOOKUP($A72,'[1]2. Child Protection'!$B$8:$BG$226,'[1]2. Child Protection'!AA$1,FALSE)=G72,"",VLOOKUP($A72,'[1]2. Child Protection'!$B$8:$BG$226,'[1]2. Child Protection'!AA$1,FALSE))</f>
        <v/>
      </c>
      <c r="P72" s="3" t="str">
        <f>IF(VLOOKUP($A72,'[1]2. Child Protection'!$B$8:$BG$226,'[1]2. Child Protection'!AB$1,FALSE)=H72,"",VLOOKUP($A72,'[1]2. Child Protection'!$B$8:$BG$226,'[1]2. Child Protection'!AB$1,FALSE))</f>
        <v/>
      </c>
    </row>
    <row r="73" spans="1:16" x14ac:dyDescent="0.2">
      <c r="A73" s="2" t="s">
        <v>111</v>
      </c>
      <c r="B73" s="13">
        <v>2.7</v>
      </c>
      <c r="C73" s="14" t="s">
        <v>12</v>
      </c>
      <c r="D73" s="15">
        <v>2.7</v>
      </c>
      <c r="E73" s="16" t="s">
        <v>12</v>
      </c>
      <c r="F73" s="15">
        <v>2.6</v>
      </c>
      <c r="G73" s="16" t="s">
        <v>12</v>
      </c>
      <c r="H73" s="17" t="s">
        <v>112</v>
      </c>
      <c r="J73" s="52" t="str">
        <f>IF(VLOOKUP($A73,'[1]2. Child Protection'!$B$8:$BG$226,'[1]2. Child Protection'!V$1,FALSE)=B73,"",VLOOKUP($A73,'[1]2. Child Protection'!$B$8:$BG$226,'[1]2. Child Protection'!V$1,FALSE)-B73)</f>
        <v/>
      </c>
      <c r="K73" s="52" t="str">
        <f>IF(VLOOKUP($A73,'[1]2. Child Protection'!$B$8:$BG$226,'[1]2. Child Protection'!W$1,FALSE)=C73,"",VLOOKUP($A73,'[1]2. Child Protection'!$B$8:$BG$226,'[1]2. Child Protection'!W$1,FALSE))</f>
        <v/>
      </c>
      <c r="L73" s="52" t="str">
        <f>IF(VLOOKUP($A73,'[1]2. Child Protection'!$B$8:$BG$226,'[1]2. Child Protection'!X$1,FALSE)=D73,"",VLOOKUP($A73,'[1]2. Child Protection'!$B$8:$BG$226,'[1]2. Child Protection'!X$1,FALSE)-D73)</f>
        <v/>
      </c>
      <c r="M73" s="52" t="str">
        <f>IF(VLOOKUP($A73,'[1]2. Child Protection'!$B$8:$BG$226,'[1]2. Child Protection'!Y$1,FALSE)=E73,"",VLOOKUP($A73,'[1]2. Child Protection'!$B$8:$BG$226,'[1]2. Child Protection'!Y$1,FALSE))</f>
        <v/>
      </c>
      <c r="N73" s="52" t="str">
        <f>IF(VLOOKUP($A73,'[1]2. Child Protection'!$B$8:$BG$226,'[1]2. Child Protection'!Z$1,FALSE)=F73,"",VLOOKUP($A73,'[1]2. Child Protection'!$B$8:$BG$226,'[1]2. Child Protection'!Z$1,FALSE)-F73)</f>
        <v/>
      </c>
      <c r="O73" s="52" t="str">
        <f>IF(VLOOKUP($A73,'[1]2. Child Protection'!$B$8:$BG$226,'[1]2. Child Protection'!AA$1,FALSE)=G73,"",VLOOKUP($A73,'[1]2. Child Protection'!$B$8:$BG$226,'[1]2. Child Protection'!AA$1,FALSE))</f>
        <v/>
      </c>
      <c r="P73" s="3" t="str">
        <f>IF(VLOOKUP($A73,'[1]2. Child Protection'!$B$8:$BG$226,'[1]2. Child Protection'!AB$1,FALSE)=H73,"",VLOOKUP($A73,'[1]2. Child Protection'!$B$8:$BG$226,'[1]2. Child Protection'!AB$1,FALSE))</f>
        <v/>
      </c>
    </row>
    <row r="74" spans="1:16" x14ac:dyDescent="0.2">
      <c r="A74" s="2" t="s">
        <v>125</v>
      </c>
      <c r="B74" s="13" t="s">
        <v>23</v>
      </c>
      <c r="C74" s="14" t="s">
        <v>23</v>
      </c>
      <c r="D74" s="15" t="s">
        <v>23</v>
      </c>
      <c r="E74" s="16" t="s">
        <v>23</v>
      </c>
      <c r="F74" s="15" t="s">
        <v>23</v>
      </c>
      <c r="G74" s="16" t="s">
        <v>23</v>
      </c>
      <c r="H74" s="17" t="s">
        <v>23</v>
      </c>
      <c r="J74" s="52" t="e">
        <f>IF(VLOOKUP($A74,'[1]2. Child Protection'!$B$8:$BG$226,'[1]2. Child Protection'!V$1,FALSE)=B74,"",VLOOKUP($A74,'[1]2. Child Protection'!$B$8:$BG$226,'[1]2. Child Protection'!V$1,FALSE)-B74)</f>
        <v>#VALUE!</v>
      </c>
      <c r="K74" s="52">
        <f>IF(VLOOKUP($A74,'[1]2. Child Protection'!$B$8:$BG$226,'[1]2. Child Protection'!W$1,FALSE)=C74,"",VLOOKUP($A74,'[1]2. Child Protection'!$B$8:$BG$226,'[1]2. Child Protection'!W$1,FALSE))</f>
        <v>0</v>
      </c>
      <c r="L74" s="52" t="str">
        <f>IF(VLOOKUP($A74,'[1]2. Child Protection'!$B$8:$BG$226,'[1]2. Child Protection'!X$1,FALSE)=D74,"",VLOOKUP($A74,'[1]2. Child Protection'!$B$8:$BG$226,'[1]2. Child Protection'!X$1,FALSE)-D74)</f>
        <v/>
      </c>
      <c r="M74" s="52">
        <f>IF(VLOOKUP($A74,'[1]2. Child Protection'!$B$8:$BG$226,'[1]2. Child Protection'!Y$1,FALSE)=E74,"",VLOOKUP($A74,'[1]2. Child Protection'!$B$8:$BG$226,'[1]2. Child Protection'!Y$1,FALSE))</f>
        <v>0</v>
      </c>
      <c r="N74" s="52" t="str">
        <f>IF(VLOOKUP($A74,'[1]2. Child Protection'!$B$8:$BG$226,'[1]2. Child Protection'!Z$1,FALSE)=F74,"",VLOOKUP($A74,'[1]2. Child Protection'!$B$8:$BG$226,'[1]2. Child Protection'!Z$1,FALSE)-F74)</f>
        <v/>
      </c>
      <c r="O74" s="52">
        <f>IF(VLOOKUP($A74,'[1]2. Child Protection'!$B$8:$BG$226,'[1]2. Child Protection'!AA$1,FALSE)=G74,"",VLOOKUP($A74,'[1]2. Child Protection'!$B$8:$BG$226,'[1]2. Child Protection'!AA$1,FALSE))</f>
        <v>0</v>
      </c>
      <c r="P74" s="3" t="str">
        <f>IF(VLOOKUP($A74,'[1]2. Child Protection'!$B$8:$BG$226,'[1]2. Child Protection'!AB$1,FALSE)=H74,"",VLOOKUP($A74,'[1]2. Child Protection'!$B$8:$BG$226,'[1]2. Child Protection'!AB$1,FALSE))</f>
        <v>MICS 2021 Preliminary report</v>
      </c>
    </row>
    <row r="75" spans="1:16" x14ac:dyDescent="0.2">
      <c r="A75" s="2" t="s">
        <v>113</v>
      </c>
      <c r="B75" s="13">
        <v>100</v>
      </c>
      <c r="C75" s="14" t="s">
        <v>19</v>
      </c>
      <c r="D75" s="13">
        <v>100</v>
      </c>
      <c r="E75" s="14" t="s">
        <v>19</v>
      </c>
      <c r="F75" s="13">
        <v>100</v>
      </c>
      <c r="G75" s="14" t="s">
        <v>19</v>
      </c>
      <c r="H75" s="17" t="s">
        <v>30</v>
      </c>
      <c r="J75" s="52" t="str">
        <f>IF(VLOOKUP($A75,'[1]2. Child Protection'!$B$8:$BG$226,'[1]2. Child Protection'!V$1,FALSE)=B75,"",VLOOKUP($A75,'[1]2. Child Protection'!$B$8:$BG$226,'[1]2. Child Protection'!V$1,FALSE)-B75)</f>
        <v/>
      </c>
      <c r="K75" s="52" t="str">
        <f>IF(VLOOKUP($A75,'[1]2. Child Protection'!$B$8:$BG$226,'[1]2. Child Protection'!W$1,FALSE)=C75,"",VLOOKUP($A75,'[1]2. Child Protection'!$B$8:$BG$226,'[1]2. Child Protection'!W$1,FALSE))</f>
        <v/>
      </c>
      <c r="L75" s="52" t="str">
        <f>IF(VLOOKUP($A75,'[1]2. Child Protection'!$B$8:$BG$226,'[1]2. Child Protection'!X$1,FALSE)=D75,"",VLOOKUP($A75,'[1]2. Child Protection'!$B$8:$BG$226,'[1]2. Child Protection'!X$1,FALSE)-D75)</f>
        <v/>
      </c>
      <c r="M75" s="52" t="str">
        <f>IF(VLOOKUP($A75,'[1]2. Child Protection'!$B$8:$BG$226,'[1]2. Child Protection'!Y$1,FALSE)=E75,"",VLOOKUP($A75,'[1]2. Child Protection'!$B$8:$BG$226,'[1]2. Child Protection'!Y$1,FALSE))</f>
        <v/>
      </c>
      <c r="N75" s="52" t="str">
        <f>IF(VLOOKUP($A75,'[1]2. Child Protection'!$B$8:$BG$226,'[1]2. Child Protection'!Z$1,FALSE)=F75,"",VLOOKUP($A75,'[1]2. Child Protection'!$B$8:$BG$226,'[1]2. Child Protection'!Z$1,FALSE)-F75)</f>
        <v/>
      </c>
      <c r="O75" s="52" t="str">
        <f>IF(VLOOKUP($A75,'[1]2. Child Protection'!$B$8:$BG$226,'[1]2. Child Protection'!AA$1,FALSE)=G75,"",VLOOKUP($A75,'[1]2. Child Protection'!$B$8:$BG$226,'[1]2. Child Protection'!AA$1,FALSE))</f>
        <v/>
      </c>
      <c r="P75" s="3" t="str">
        <f>IF(VLOOKUP($A75,'[1]2. Child Protection'!$B$8:$BG$226,'[1]2. Child Protection'!AB$1,FALSE)=H75,"",VLOOKUP($A75,'[1]2. Child Protection'!$B$8:$BG$226,'[1]2. Child Protection'!AB$1,FALSE))</f>
        <v>UNSD Population and Vital Statistics Report, January 2021, latest update on 4 Jan 2022</v>
      </c>
    </row>
    <row r="76" spans="1:16" x14ac:dyDescent="0.2">
      <c r="A76" s="2" t="s">
        <v>114</v>
      </c>
      <c r="B76" s="13">
        <v>100</v>
      </c>
      <c r="C76" s="14" t="s">
        <v>19</v>
      </c>
      <c r="D76" s="13">
        <v>100</v>
      </c>
      <c r="E76" s="14" t="s">
        <v>19</v>
      </c>
      <c r="F76" s="13">
        <v>100</v>
      </c>
      <c r="G76" s="14" t="s">
        <v>19</v>
      </c>
      <c r="H76" s="17" t="s">
        <v>30</v>
      </c>
      <c r="J76" s="52" t="str">
        <f>IF(VLOOKUP($A76,'[1]2. Child Protection'!$B$8:$BG$226,'[1]2. Child Protection'!V$1,FALSE)=B76,"",VLOOKUP($A76,'[1]2. Child Protection'!$B$8:$BG$226,'[1]2. Child Protection'!V$1,FALSE)-B76)</f>
        <v/>
      </c>
      <c r="K76" s="52" t="str">
        <f>IF(VLOOKUP($A76,'[1]2. Child Protection'!$B$8:$BG$226,'[1]2. Child Protection'!W$1,FALSE)=C76,"",VLOOKUP($A76,'[1]2. Child Protection'!$B$8:$BG$226,'[1]2. Child Protection'!W$1,FALSE))</f>
        <v/>
      </c>
      <c r="L76" s="52" t="str">
        <f>IF(VLOOKUP($A76,'[1]2. Child Protection'!$B$8:$BG$226,'[1]2. Child Protection'!X$1,FALSE)=D76,"",VLOOKUP($A76,'[1]2. Child Protection'!$B$8:$BG$226,'[1]2. Child Protection'!X$1,FALSE)-D76)</f>
        <v/>
      </c>
      <c r="M76" s="52" t="str">
        <f>IF(VLOOKUP($A76,'[1]2. Child Protection'!$B$8:$BG$226,'[1]2. Child Protection'!Y$1,FALSE)=E76,"",VLOOKUP($A76,'[1]2. Child Protection'!$B$8:$BG$226,'[1]2. Child Protection'!Y$1,FALSE))</f>
        <v/>
      </c>
      <c r="N76" s="52" t="str">
        <f>IF(VLOOKUP($A76,'[1]2. Child Protection'!$B$8:$BG$226,'[1]2. Child Protection'!Z$1,FALSE)=F76,"",VLOOKUP($A76,'[1]2. Child Protection'!$B$8:$BG$226,'[1]2. Child Protection'!Z$1,FALSE)-F76)</f>
        <v/>
      </c>
      <c r="O76" s="52" t="str">
        <f>IF(VLOOKUP($A76,'[1]2. Child Protection'!$B$8:$BG$226,'[1]2. Child Protection'!AA$1,FALSE)=G76,"",VLOOKUP($A76,'[1]2. Child Protection'!$B$8:$BG$226,'[1]2. Child Protection'!AA$1,FALSE))</f>
        <v/>
      </c>
      <c r="P76" s="3" t="str">
        <f>IF(VLOOKUP($A76,'[1]2. Child Protection'!$B$8:$BG$226,'[1]2. Child Protection'!AB$1,FALSE)=H76,"",VLOOKUP($A76,'[1]2. Child Protection'!$B$8:$BG$226,'[1]2. Child Protection'!AB$1,FALSE))</f>
        <v>UNSD Population and Vital Statistics Report, January 2021, latest update on 4 Jan 2022</v>
      </c>
    </row>
    <row r="77" spans="1:16" x14ac:dyDescent="0.2">
      <c r="A77" s="2" t="s">
        <v>115</v>
      </c>
      <c r="B77" s="13">
        <v>89.6</v>
      </c>
      <c r="C77" s="14" t="s">
        <v>12</v>
      </c>
      <c r="D77" s="15">
        <v>91</v>
      </c>
      <c r="E77" s="16" t="s">
        <v>12</v>
      </c>
      <c r="F77" s="15">
        <v>88</v>
      </c>
      <c r="G77" s="16" t="s">
        <v>12</v>
      </c>
      <c r="H77" s="17" t="s">
        <v>78</v>
      </c>
      <c r="J77" s="52" t="str">
        <f>IF(VLOOKUP($A77,'[1]2. Child Protection'!$B$8:$BG$226,'[1]2. Child Protection'!V$1,FALSE)=B77,"",VLOOKUP($A77,'[1]2. Child Protection'!$B$8:$BG$226,'[1]2. Child Protection'!V$1,FALSE)-B77)</f>
        <v/>
      </c>
      <c r="K77" s="52" t="str">
        <f>IF(VLOOKUP($A77,'[1]2. Child Protection'!$B$8:$BG$226,'[1]2. Child Protection'!W$1,FALSE)=C77,"",VLOOKUP($A77,'[1]2. Child Protection'!$B$8:$BG$226,'[1]2. Child Protection'!W$1,FALSE))</f>
        <v/>
      </c>
      <c r="L77" s="52" t="str">
        <f>IF(VLOOKUP($A77,'[1]2. Child Protection'!$B$8:$BG$226,'[1]2. Child Protection'!X$1,FALSE)=D77,"",VLOOKUP($A77,'[1]2. Child Protection'!$B$8:$BG$226,'[1]2. Child Protection'!X$1,FALSE)-D77)</f>
        <v/>
      </c>
      <c r="M77" s="52" t="str">
        <f>IF(VLOOKUP($A77,'[1]2. Child Protection'!$B$8:$BG$226,'[1]2. Child Protection'!Y$1,FALSE)=E77,"",VLOOKUP($A77,'[1]2. Child Protection'!$B$8:$BG$226,'[1]2. Child Protection'!Y$1,FALSE))</f>
        <v/>
      </c>
      <c r="N77" s="52" t="str">
        <f>IF(VLOOKUP($A77,'[1]2. Child Protection'!$B$8:$BG$226,'[1]2. Child Protection'!Z$1,FALSE)=F77,"",VLOOKUP($A77,'[1]2. Child Protection'!$B$8:$BG$226,'[1]2. Child Protection'!Z$1,FALSE)-F77)</f>
        <v/>
      </c>
      <c r="O77" s="52" t="str">
        <f>IF(VLOOKUP($A77,'[1]2. Child Protection'!$B$8:$BG$226,'[1]2. Child Protection'!AA$1,FALSE)=G77,"",VLOOKUP($A77,'[1]2. Child Protection'!$B$8:$BG$226,'[1]2. Child Protection'!AA$1,FALSE))</f>
        <v/>
      </c>
      <c r="P77" s="3" t="str">
        <f>IF(VLOOKUP($A77,'[1]2. Child Protection'!$B$8:$BG$226,'[1]2. Child Protection'!AB$1,FALSE)=H77,"",VLOOKUP($A77,'[1]2. Child Protection'!$B$8:$BG$226,'[1]2. Child Protection'!AB$1,FALSE))</f>
        <v/>
      </c>
    </row>
    <row r="78" spans="1:16" x14ac:dyDescent="0.2">
      <c r="A78" s="2" t="s">
        <v>116</v>
      </c>
      <c r="B78" s="13">
        <v>57.9</v>
      </c>
      <c r="C78" s="14" t="s">
        <v>12</v>
      </c>
      <c r="D78" s="15">
        <v>59.5</v>
      </c>
      <c r="E78" s="16" t="s">
        <v>12</v>
      </c>
      <c r="F78" s="15">
        <v>56.2</v>
      </c>
      <c r="G78" s="16" t="s">
        <v>12</v>
      </c>
      <c r="H78" s="17" t="s">
        <v>117</v>
      </c>
      <c r="J78" s="52">
        <f>IF(VLOOKUP($A78,'[1]2. Child Protection'!$B$8:$BG$226,'[1]2. Child Protection'!V$1,FALSE)=B78,"",VLOOKUP($A78,'[1]2. Child Protection'!$B$8:$BG$226,'[1]2. Child Protection'!V$1,FALSE)-B78)</f>
        <v>1.1000000000000014</v>
      </c>
      <c r="K78" s="52" t="str">
        <f>IF(VLOOKUP($A78,'[1]2. Child Protection'!$B$8:$BG$226,'[1]2. Child Protection'!W$1,FALSE)=C78,"",VLOOKUP($A78,'[1]2. Child Protection'!$B$8:$BG$226,'[1]2. Child Protection'!W$1,FALSE))</f>
        <v/>
      </c>
      <c r="L78" s="52">
        <f>IF(VLOOKUP($A78,'[1]2. Child Protection'!$B$8:$BG$226,'[1]2. Child Protection'!X$1,FALSE)=D78,"",VLOOKUP($A78,'[1]2. Child Protection'!$B$8:$BG$226,'[1]2. Child Protection'!X$1,FALSE)-D78)</f>
        <v>0.79999999999999716</v>
      </c>
      <c r="M78" s="52" t="str">
        <f>IF(VLOOKUP($A78,'[1]2. Child Protection'!$B$8:$BG$226,'[1]2. Child Protection'!Y$1,FALSE)=E78,"",VLOOKUP($A78,'[1]2. Child Protection'!$B$8:$BG$226,'[1]2. Child Protection'!Y$1,FALSE))</f>
        <v/>
      </c>
      <c r="N78" s="52">
        <f>IF(VLOOKUP($A78,'[1]2. Child Protection'!$B$8:$BG$226,'[1]2. Child Protection'!Z$1,FALSE)=F78,"",VLOOKUP($A78,'[1]2. Child Protection'!$B$8:$BG$226,'[1]2. Child Protection'!Z$1,FALSE)-F78)</f>
        <v>1.5</v>
      </c>
      <c r="O78" s="52" t="str">
        <f>IF(VLOOKUP($A78,'[1]2. Child Protection'!$B$8:$BG$226,'[1]2. Child Protection'!AA$1,FALSE)=G78,"",VLOOKUP($A78,'[1]2. Child Protection'!$B$8:$BG$226,'[1]2. Child Protection'!AA$1,FALSE))</f>
        <v/>
      </c>
      <c r="P78" s="3" t="str">
        <f>IF(VLOOKUP($A78,'[1]2. Child Protection'!$B$8:$BG$226,'[1]2. Child Protection'!AB$1,FALSE)=H78,"",VLOOKUP($A78,'[1]2. Child Protection'!$B$8:$BG$226,'[1]2. Child Protection'!AB$1,FALSE))</f>
        <v>DHS 2019-20</v>
      </c>
    </row>
    <row r="79" spans="1:16" x14ac:dyDescent="0.2">
      <c r="A79" s="2" t="s">
        <v>119</v>
      </c>
      <c r="B79" s="13">
        <v>98.5</v>
      </c>
      <c r="C79" s="14" t="s">
        <v>12</v>
      </c>
      <c r="D79" s="15">
        <v>98.5</v>
      </c>
      <c r="E79" s="16" t="s">
        <v>12</v>
      </c>
      <c r="F79" s="15">
        <v>98.6</v>
      </c>
      <c r="G79" s="16" t="s">
        <v>12</v>
      </c>
      <c r="H79" s="17" t="s">
        <v>120</v>
      </c>
      <c r="J79" s="52" t="str">
        <f>IF(VLOOKUP($A79,'[1]2. Child Protection'!$B$8:$BG$226,'[1]2. Child Protection'!V$1,FALSE)=B79,"",VLOOKUP($A79,'[1]2. Child Protection'!$B$8:$BG$226,'[1]2. Child Protection'!V$1,FALSE)-B79)</f>
        <v/>
      </c>
      <c r="K79" s="52" t="str">
        <f>IF(VLOOKUP($A79,'[1]2. Child Protection'!$B$8:$BG$226,'[1]2. Child Protection'!W$1,FALSE)=C79,"",VLOOKUP($A79,'[1]2. Child Protection'!$B$8:$BG$226,'[1]2. Child Protection'!W$1,FALSE))</f>
        <v/>
      </c>
      <c r="L79" s="52" t="str">
        <f>IF(VLOOKUP($A79,'[1]2. Child Protection'!$B$8:$BG$226,'[1]2. Child Protection'!X$1,FALSE)=D79,"",VLOOKUP($A79,'[1]2. Child Protection'!$B$8:$BG$226,'[1]2. Child Protection'!X$1,FALSE)-D79)</f>
        <v/>
      </c>
      <c r="M79" s="52" t="str">
        <f>IF(VLOOKUP($A79,'[1]2. Child Protection'!$B$8:$BG$226,'[1]2. Child Protection'!Y$1,FALSE)=E79,"",VLOOKUP($A79,'[1]2. Child Protection'!$B$8:$BG$226,'[1]2. Child Protection'!Y$1,FALSE))</f>
        <v/>
      </c>
      <c r="N79" s="52" t="str">
        <f>IF(VLOOKUP($A79,'[1]2. Child Protection'!$B$8:$BG$226,'[1]2. Child Protection'!Z$1,FALSE)=F79,"",VLOOKUP($A79,'[1]2. Child Protection'!$B$8:$BG$226,'[1]2. Child Protection'!Z$1,FALSE)-F79)</f>
        <v/>
      </c>
      <c r="O79" s="52" t="str">
        <f>IF(VLOOKUP($A79,'[1]2. Child Protection'!$B$8:$BG$226,'[1]2. Child Protection'!AA$1,FALSE)=G79,"",VLOOKUP($A79,'[1]2. Child Protection'!$B$8:$BG$226,'[1]2. Child Protection'!AA$1,FALSE))</f>
        <v/>
      </c>
      <c r="P79" s="3" t="str">
        <f>IF(VLOOKUP($A79,'[1]2. Child Protection'!$B$8:$BG$226,'[1]2. Child Protection'!AB$1,FALSE)=H79,"",VLOOKUP($A79,'[1]2. Child Protection'!$B$8:$BG$226,'[1]2. Child Protection'!AB$1,FALSE))</f>
        <v/>
      </c>
    </row>
    <row r="80" spans="1:16" x14ac:dyDescent="0.2">
      <c r="A80" s="2" t="s">
        <v>121</v>
      </c>
      <c r="B80" s="13">
        <v>100</v>
      </c>
      <c r="C80" s="14" t="s">
        <v>28</v>
      </c>
      <c r="D80" s="15">
        <v>100</v>
      </c>
      <c r="E80" s="16" t="s">
        <v>28</v>
      </c>
      <c r="F80" s="15">
        <v>100</v>
      </c>
      <c r="G80" s="16" t="s">
        <v>28</v>
      </c>
      <c r="H80" s="17" t="s">
        <v>122</v>
      </c>
      <c r="J80" s="52" t="str">
        <f>IF(VLOOKUP($A80,'[1]2. Child Protection'!$B$8:$BG$226,'[1]2. Child Protection'!V$1,FALSE)=B80,"",VLOOKUP($A80,'[1]2. Child Protection'!$B$8:$BG$226,'[1]2. Child Protection'!V$1,FALSE)-B80)</f>
        <v/>
      </c>
      <c r="K80" s="52" t="str">
        <f>IF(VLOOKUP($A80,'[1]2. Child Protection'!$B$8:$BG$226,'[1]2. Child Protection'!W$1,FALSE)=C80,"",VLOOKUP($A80,'[1]2. Child Protection'!$B$8:$BG$226,'[1]2. Child Protection'!W$1,FALSE))</f>
        <v>v</v>
      </c>
      <c r="L80" s="52" t="str">
        <f>IF(VLOOKUP($A80,'[1]2. Child Protection'!$B$8:$BG$226,'[1]2. Child Protection'!X$1,FALSE)=D80,"",VLOOKUP($A80,'[1]2. Child Protection'!$B$8:$BG$226,'[1]2. Child Protection'!X$1,FALSE)-D80)</f>
        <v/>
      </c>
      <c r="M80" s="52" t="str">
        <f>IF(VLOOKUP($A80,'[1]2. Child Protection'!$B$8:$BG$226,'[1]2. Child Protection'!Y$1,FALSE)=E80,"",VLOOKUP($A80,'[1]2. Child Protection'!$B$8:$BG$226,'[1]2. Child Protection'!Y$1,FALSE))</f>
        <v>v</v>
      </c>
      <c r="N80" s="52" t="str">
        <f>IF(VLOOKUP($A80,'[1]2. Child Protection'!$B$8:$BG$226,'[1]2. Child Protection'!Z$1,FALSE)=F80,"",VLOOKUP($A80,'[1]2. Child Protection'!$B$8:$BG$226,'[1]2. Child Protection'!Z$1,FALSE)-F80)</f>
        <v/>
      </c>
      <c r="O80" s="52" t="str">
        <f>IF(VLOOKUP($A80,'[1]2. Child Protection'!$B$8:$BG$226,'[1]2. Child Protection'!AA$1,FALSE)=G80,"",VLOOKUP($A80,'[1]2. Child Protection'!$B$8:$BG$226,'[1]2. Child Protection'!AA$1,FALSE))</f>
        <v>v</v>
      </c>
      <c r="P80" s="3" t="str">
        <f>IF(VLOOKUP($A80,'[1]2. Child Protection'!$B$8:$BG$226,'[1]2. Child Protection'!AB$1,FALSE)=H80,"",VLOOKUP($A80,'[1]2. Child Protection'!$B$8:$BG$226,'[1]2. Child Protection'!AB$1,FALSE))</f>
        <v/>
      </c>
    </row>
    <row r="81" spans="1:16" x14ac:dyDescent="0.2">
      <c r="A81" s="2" t="s">
        <v>123</v>
      </c>
      <c r="B81" s="13">
        <v>70.599999999999994</v>
      </c>
      <c r="C81" s="14" t="s">
        <v>12</v>
      </c>
      <c r="D81" s="15">
        <v>72</v>
      </c>
      <c r="E81" s="16" t="s">
        <v>12</v>
      </c>
      <c r="F81" s="15">
        <v>69.2</v>
      </c>
      <c r="G81" s="16" t="s">
        <v>12</v>
      </c>
      <c r="H81" s="17" t="s">
        <v>96</v>
      </c>
      <c r="J81" s="52" t="str">
        <f>IF(VLOOKUP($A81,'[1]2. Child Protection'!$B$8:$BG$226,'[1]2. Child Protection'!V$1,FALSE)=B81,"",VLOOKUP($A81,'[1]2. Child Protection'!$B$8:$BG$226,'[1]2. Child Protection'!V$1,FALSE)-B81)</f>
        <v/>
      </c>
      <c r="K81" s="52" t="str">
        <f>IF(VLOOKUP($A81,'[1]2. Child Protection'!$B$8:$BG$226,'[1]2. Child Protection'!W$1,FALSE)=C81,"",VLOOKUP($A81,'[1]2. Child Protection'!$B$8:$BG$226,'[1]2. Child Protection'!W$1,FALSE))</f>
        <v/>
      </c>
      <c r="L81" s="52" t="str">
        <f>IF(VLOOKUP($A81,'[1]2. Child Protection'!$B$8:$BG$226,'[1]2. Child Protection'!X$1,FALSE)=D81,"",VLOOKUP($A81,'[1]2. Child Protection'!$B$8:$BG$226,'[1]2. Child Protection'!X$1,FALSE)-D81)</f>
        <v/>
      </c>
      <c r="M81" s="52" t="str">
        <f>IF(VLOOKUP($A81,'[1]2. Child Protection'!$B$8:$BG$226,'[1]2. Child Protection'!Y$1,FALSE)=E81,"",VLOOKUP($A81,'[1]2. Child Protection'!$B$8:$BG$226,'[1]2. Child Protection'!Y$1,FALSE))</f>
        <v/>
      </c>
      <c r="N81" s="52" t="str">
        <f>IF(VLOOKUP($A81,'[1]2. Child Protection'!$B$8:$BG$226,'[1]2. Child Protection'!Z$1,FALSE)=F81,"",VLOOKUP($A81,'[1]2. Child Protection'!$B$8:$BG$226,'[1]2. Child Protection'!Z$1,FALSE)-F81)</f>
        <v/>
      </c>
      <c r="O81" s="52" t="str">
        <f>IF(VLOOKUP($A81,'[1]2. Child Protection'!$B$8:$BG$226,'[1]2. Child Protection'!AA$1,FALSE)=G81,"",VLOOKUP($A81,'[1]2. Child Protection'!$B$8:$BG$226,'[1]2. Child Protection'!AA$1,FALSE))</f>
        <v/>
      </c>
      <c r="P81" s="3" t="str">
        <f>IF(VLOOKUP($A81,'[1]2. Child Protection'!$B$8:$BG$226,'[1]2. Child Protection'!AB$1,FALSE)=H81,"",VLOOKUP($A81,'[1]2. Child Protection'!$B$8:$BG$226,'[1]2. Child Protection'!AB$1,FALSE))</f>
        <v/>
      </c>
    </row>
    <row r="82" spans="1:16" x14ac:dyDescent="0.2">
      <c r="A82" s="2" t="s">
        <v>124</v>
      </c>
      <c r="B82" s="13">
        <v>100</v>
      </c>
      <c r="C82" s="14" t="s">
        <v>19</v>
      </c>
      <c r="D82" s="13">
        <v>100</v>
      </c>
      <c r="E82" s="14" t="s">
        <v>19</v>
      </c>
      <c r="F82" s="13">
        <v>100</v>
      </c>
      <c r="G82" s="14" t="s">
        <v>19</v>
      </c>
      <c r="H82" s="17" t="s">
        <v>30</v>
      </c>
      <c r="J82" s="52" t="str">
        <f>IF(VLOOKUP($A82,'[1]2. Child Protection'!$B$8:$BG$226,'[1]2. Child Protection'!V$1,FALSE)=B82,"",VLOOKUP($A82,'[1]2. Child Protection'!$B$8:$BG$226,'[1]2. Child Protection'!V$1,FALSE)-B82)</f>
        <v/>
      </c>
      <c r="K82" s="52" t="str">
        <f>IF(VLOOKUP($A82,'[1]2. Child Protection'!$B$8:$BG$226,'[1]2. Child Protection'!W$1,FALSE)=C82,"",VLOOKUP($A82,'[1]2. Child Protection'!$B$8:$BG$226,'[1]2. Child Protection'!W$1,FALSE))</f>
        <v/>
      </c>
      <c r="L82" s="52" t="str">
        <f>IF(VLOOKUP($A82,'[1]2. Child Protection'!$B$8:$BG$226,'[1]2. Child Protection'!X$1,FALSE)=D82,"",VLOOKUP($A82,'[1]2. Child Protection'!$B$8:$BG$226,'[1]2. Child Protection'!X$1,FALSE)-D82)</f>
        <v/>
      </c>
      <c r="M82" s="52" t="str">
        <f>IF(VLOOKUP($A82,'[1]2. Child Protection'!$B$8:$BG$226,'[1]2. Child Protection'!Y$1,FALSE)=E82,"",VLOOKUP($A82,'[1]2. Child Protection'!$B$8:$BG$226,'[1]2. Child Protection'!Y$1,FALSE))</f>
        <v/>
      </c>
      <c r="N82" s="52" t="str">
        <f>IF(VLOOKUP($A82,'[1]2. Child Protection'!$B$8:$BG$226,'[1]2. Child Protection'!Z$1,FALSE)=F82,"",VLOOKUP($A82,'[1]2. Child Protection'!$B$8:$BG$226,'[1]2. Child Protection'!Z$1,FALSE)-F82)</f>
        <v/>
      </c>
      <c r="O82" s="52" t="str">
        <f>IF(VLOOKUP($A82,'[1]2. Child Protection'!$B$8:$BG$226,'[1]2. Child Protection'!AA$1,FALSE)=G82,"",VLOOKUP($A82,'[1]2. Child Protection'!$B$8:$BG$226,'[1]2. Child Protection'!AA$1,FALSE))</f>
        <v/>
      </c>
      <c r="P82" s="3" t="str">
        <f>IF(VLOOKUP($A82,'[1]2. Child Protection'!$B$8:$BG$226,'[1]2. Child Protection'!AB$1,FALSE)=H82,"",VLOOKUP($A82,'[1]2. Child Protection'!$B$8:$BG$226,'[1]2. Child Protection'!AB$1,FALSE))</f>
        <v>UNSD Population and Vital Statistics Report, January 2021, latest update on 4 Jan 2022</v>
      </c>
    </row>
    <row r="83" spans="1:16" x14ac:dyDescent="0.2">
      <c r="A83" s="2" t="s">
        <v>138</v>
      </c>
      <c r="B83" s="13" t="s">
        <v>23</v>
      </c>
      <c r="C83" s="14" t="s">
        <v>23</v>
      </c>
      <c r="D83" s="15" t="s">
        <v>23</v>
      </c>
      <c r="E83" s="16" t="s">
        <v>23</v>
      </c>
      <c r="F83" s="15" t="s">
        <v>23</v>
      </c>
      <c r="G83" s="16" t="s">
        <v>23</v>
      </c>
      <c r="H83" s="17" t="s">
        <v>23</v>
      </c>
      <c r="J83" s="52" t="str">
        <f>IF(VLOOKUP($A83,'[1]2. Child Protection'!$B$8:$BG$226,'[1]2. Child Protection'!V$1,FALSE)=B83,"",VLOOKUP($A83,'[1]2. Child Protection'!$B$8:$BG$226,'[1]2. Child Protection'!V$1,FALSE)-B83)</f>
        <v/>
      </c>
      <c r="K83" s="52">
        <f>IF(VLOOKUP($A83,'[1]2. Child Protection'!$B$8:$BG$226,'[1]2. Child Protection'!W$1,FALSE)=C83,"",VLOOKUP($A83,'[1]2. Child Protection'!$B$8:$BG$226,'[1]2. Child Protection'!W$1,FALSE))</f>
        <v>0</v>
      </c>
      <c r="L83" s="52" t="str">
        <f>IF(VLOOKUP($A83,'[1]2. Child Protection'!$B$8:$BG$226,'[1]2. Child Protection'!X$1,FALSE)=D83,"",VLOOKUP($A83,'[1]2. Child Protection'!$B$8:$BG$226,'[1]2. Child Protection'!X$1,FALSE)-D83)</f>
        <v/>
      </c>
      <c r="M83" s="52">
        <f>IF(VLOOKUP($A83,'[1]2. Child Protection'!$B$8:$BG$226,'[1]2. Child Protection'!Y$1,FALSE)=E83,"",VLOOKUP($A83,'[1]2. Child Protection'!$B$8:$BG$226,'[1]2. Child Protection'!Y$1,FALSE))</f>
        <v>0</v>
      </c>
      <c r="N83" s="52" t="str">
        <f>IF(VLOOKUP($A83,'[1]2. Child Protection'!$B$8:$BG$226,'[1]2. Child Protection'!Z$1,FALSE)=F83,"",VLOOKUP($A83,'[1]2. Child Protection'!$B$8:$BG$226,'[1]2. Child Protection'!Z$1,FALSE)-F83)</f>
        <v/>
      </c>
      <c r="O83" s="52">
        <f>IF(VLOOKUP($A83,'[1]2. Child Protection'!$B$8:$BG$226,'[1]2. Child Protection'!AA$1,FALSE)=G83,"",VLOOKUP($A83,'[1]2. Child Protection'!$B$8:$BG$226,'[1]2. Child Protection'!AA$1,FALSE))</f>
        <v>0</v>
      </c>
      <c r="P83" s="3">
        <f>IF(VLOOKUP($A83,'[1]2. Child Protection'!$B$8:$BG$226,'[1]2. Child Protection'!AB$1,FALSE)=H83,"",VLOOKUP($A83,'[1]2. Child Protection'!$B$8:$BG$226,'[1]2. Child Protection'!AB$1,FALSE))</f>
        <v>0</v>
      </c>
    </row>
    <row r="84" spans="1:16" x14ac:dyDescent="0.2">
      <c r="A84" s="2" t="s">
        <v>126</v>
      </c>
      <c r="B84" s="13">
        <v>96.4</v>
      </c>
      <c r="C84" s="14" t="s">
        <v>28</v>
      </c>
      <c r="D84" s="15" t="s">
        <v>23</v>
      </c>
      <c r="E84" s="16" t="s">
        <v>28</v>
      </c>
      <c r="F84" s="15" t="s">
        <v>23</v>
      </c>
      <c r="G84" s="16" t="s">
        <v>28</v>
      </c>
      <c r="H84" s="17" t="s">
        <v>127</v>
      </c>
      <c r="J84" s="52" t="str">
        <f>IF(VLOOKUP($A84,'[1]2. Child Protection'!$B$8:$BG$226,'[1]2. Child Protection'!V$1,FALSE)=B84,"",VLOOKUP($A84,'[1]2. Child Protection'!$B$8:$BG$226,'[1]2. Child Protection'!V$1,FALSE)-B84)</f>
        <v/>
      </c>
      <c r="K84" s="52" t="str">
        <f>IF(VLOOKUP($A84,'[1]2. Child Protection'!$B$8:$BG$226,'[1]2. Child Protection'!W$1,FALSE)=C84,"",VLOOKUP($A84,'[1]2. Child Protection'!$B$8:$BG$226,'[1]2. Child Protection'!W$1,FALSE))</f>
        <v/>
      </c>
      <c r="L84" s="52" t="str">
        <f>IF(VLOOKUP($A84,'[1]2. Child Protection'!$B$8:$BG$226,'[1]2. Child Protection'!X$1,FALSE)=D84,"",VLOOKUP($A84,'[1]2. Child Protection'!$B$8:$BG$226,'[1]2. Child Protection'!X$1,FALSE)-D84)</f>
        <v/>
      </c>
      <c r="M84" s="52">
        <f>IF(VLOOKUP($A84,'[1]2. Child Protection'!$B$8:$BG$226,'[1]2. Child Protection'!Y$1,FALSE)=E84,"",VLOOKUP($A84,'[1]2. Child Protection'!$B$8:$BG$226,'[1]2. Child Protection'!Y$1,FALSE))</f>
        <v>0</v>
      </c>
      <c r="N84" s="52" t="str">
        <f>IF(VLOOKUP($A84,'[1]2. Child Protection'!$B$8:$BG$226,'[1]2. Child Protection'!Z$1,FALSE)=F84,"",VLOOKUP($A84,'[1]2. Child Protection'!$B$8:$BG$226,'[1]2. Child Protection'!Z$1,FALSE)-F84)</f>
        <v/>
      </c>
      <c r="O84" s="52">
        <f>IF(VLOOKUP($A84,'[1]2. Child Protection'!$B$8:$BG$226,'[1]2. Child Protection'!AA$1,FALSE)=G84,"",VLOOKUP($A84,'[1]2. Child Protection'!$B$8:$BG$226,'[1]2. Child Protection'!AA$1,FALSE))</f>
        <v>0</v>
      </c>
      <c r="P84" s="3" t="str">
        <f>IF(VLOOKUP($A84,'[1]2. Child Protection'!$B$8:$BG$226,'[1]2. Child Protection'!AB$1,FALSE)=H84,"",VLOOKUP($A84,'[1]2. Child Protection'!$B$8:$BG$226,'[1]2. Child Protection'!AB$1,FALSE))</f>
        <v/>
      </c>
    </row>
    <row r="85" spans="1:16" x14ac:dyDescent="0.2">
      <c r="A85" s="2" t="s">
        <v>128</v>
      </c>
      <c r="B85" s="13">
        <v>62</v>
      </c>
      <c r="C85" s="14" t="s">
        <v>12</v>
      </c>
      <c r="D85" s="15">
        <v>62.4</v>
      </c>
      <c r="E85" s="16" t="s">
        <v>12</v>
      </c>
      <c r="F85" s="15">
        <v>61.5</v>
      </c>
      <c r="G85" s="16" t="s">
        <v>12</v>
      </c>
      <c r="H85" s="17" t="s">
        <v>71</v>
      </c>
      <c r="J85" s="52" t="str">
        <f>IF(VLOOKUP($A85,'[1]2. Child Protection'!$B$8:$BG$226,'[1]2. Child Protection'!V$1,FALSE)=B85,"",VLOOKUP($A85,'[1]2. Child Protection'!$B$8:$BG$226,'[1]2. Child Protection'!V$1,FALSE)-B85)</f>
        <v/>
      </c>
      <c r="K85" s="52" t="str">
        <f>IF(VLOOKUP($A85,'[1]2. Child Protection'!$B$8:$BG$226,'[1]2. Child Protection'!W$1,FALSE)=C85,"",VLOOKUP($A85,'[1]2. Child Protection'!$B$8:$BG$226,'[1]2. Child Protection'!W$1,FALSE))</f>
        <v/>
      </c>
      <c r="L85" s="52" t="str">
        <f>IF(VLOOKUP($A85,'[1]2. Child Protection'!$B$8:$BG$226,'[1]2. Child Protection'!X$1,FALSE)=D85,"",VLOOKUP($A85,'[1]2. Child Protection'!$B$8:$BG$226,'[1]2. Child Protection'!X$1,FALSE)-D85)</f>
        <v/>
      </c>
      <c r="M85" s="52" t="str">
        <f>IF(VLOOKUP($A85,'[1]2. Child Protection'!$B$8:$BG$226,'[1]2. Child Protection'!Y$1,FALSE)=E85,"",VLOOKUP($A85,'[1]2. Child Protection'!$B$8:$BG$226,'[1]2. Child Protection'!Y$1,FALSE))</f>
        <v/>
      </c>
      <c r="N85" s="52" t="str">
        <f>IF(VLOOKUP($A85,'[1]2. Child Protection'!$B$8:$BG$226,'[1]2. Child Protection'!Z$1,FALSE)=F85,"",VLOOKUP($A85,'[1]2. Child Protection'!$B$8:$BG$226,'[1]2. Child Protection'!Z$1,FALSE)-F85)</f>
        <v/>
      </c>
      <c r="O85" s="52" t="str">
        <f>IF(VLOOKUP($A85,'[1]2. Child Protection'!$B$8:$BG$226,'[1]2. Child Protection'!AA$1,FALSE)=G85,"",VLOOKUP($A85,'[1]2. Child Protection'!$B$8:$BG$226,'[1]2. Child Protection'!AA$1,FALSE))</f>
        <v/>
      </c>
      <c r="P85" s="3" t="str">
        <f>IF(VLOOKUP($A85,'[1]2. Child Protection'!$B$8:$BG$226,'[1]2. Child Protection'!AB$1,FALSE)=H85,"",VLOOKUP($A85,'[1]2. Child Protection'!$B$8:$BG$226,'[1]2. Child Protection'!AB$1,FALSE))</f>
        <v/>
      </c>
    </row>
    <row r="86" spans="1:16" x14ac:dyDescent="0.2">
      <c r="A86" s="2" t="s">
        <v>129</v>
      </c>
      <c r="B86" s="13">
        <v>46</v>
      </c>
      <c r="C86" s="14" t="s">
        <v>12</v>
      </c>
      <c r="D86" s="15">
        <v>47.1</v>
      </c>
      <c r="E86" s="16" t="s">
        <v>12</v>
      </c>
      <c r="F86" s="15">
        <v>44.9</v>
      </c>
      <c r="G86" s="16" t="s">
        <v>12</v>
      </c>
      <c r="H86" s="17" t="s">
        <v>17</v>
      </c>
      <c r="J86" s="52" t="str">
        <f>IF(VLOOKUP($A86,'[1]2. Child Protection'!$B$8:$BG$226,'[1]2. Child Protection'!V$1,FALSE)=B86,"",VLOOKUP($A86,'[1]2. Child Protection'!$B$8:$BG$226,'[1]2. Child Protection'!V$1,FALSE)-B86)</f>
        <v/>
      </c>
      <c r="K86" s="52" t="str">
        <f>IF(VLOOKUP($A86,'[1]2. Child Protection'!$B$8:$BG$226,'[1]2. Child Protection'!W$1,FALSE)=C86,"",VLOOKUP($A86,'[1]2. Child Protection'!$B$8:$BG$226,'[1]2. Child Protection'!W$1,FALSE))</f>
        <v/>
      </c>
      <c r="L86" s="52" t="str">
        <f>IF(VLOOKUP($A86,'[1]2. Child Protection'!$B$8:$BG$226,'[1]2. Child Protection'!X$1,FALSE)=D86,"",VLOOKUP($A86,'[1]2. Child Protection'!$B$8:$BG$226,'[1]2. Child Protection'!X$1,FALSE)-D86)</f>
        <v/>
      </c>
      <c r="M86" s="52" t="str">
        <f>IF(VLOOKUP($A86,'[1]2. Child Protection'!$B$8:$BG$226,'[1]2. Child Protection'!Y$1,FALSE)=E86,"",VLOOKUP($A86,'[1]2. Child Protection'!$B$8:$BG$226,'[1]2. Child Protection'!Y$1,FALSE))</f>
        <v/>
      </c>
      <c r="N86" s="52" t="str">
        <f>IF(VLOOKUP($A86,'[1]2. Child Protection'!$B$8:$BG$226,'[1]2. Child Protection'!Z$1,FALSE)=F86,"",VLOOKUP($A86,'[1]2. Child Protection'!$B$8:$BG$226,'[1]2. Child Protection'!Z$1,FALSE)-F86)</f>
        <v/>
      </c>
      <c r="O86" s="52" t="str">
        <f>IF(VLOOKUP($A86,'[1]2. Child Protection'!$B$8:$BG$226,'[1]2. Child Protection'!AA$1,FALSE)=G86,"",VLOOKUP($A86,'[1]2. Child Protection'!$B$8:$BG$226,'[1]2. Child Protection'!AA$1,FALSE))</f>
        <v/>
      </c>
      <c r="P86" s="3" t="str">
        <f>IF(VLOOKUP($A86,'[1]2. Child Protection'!$B$8:$BG$226,'[1]2. Child Protection'!AB$1,FALSE)=H86,"",VLOOKUP($A86,'[1]2. Child Protection'!$B$8:$BG$226,'[1]2. Child Protection'!AB$1,FALSE))</f>
        <v/>
      </c>
    </row>
    <row r="87" spans="1:16" x14ac:dyDescent="0.2">
      <c r="A87" s="2" t="s">
        <v>130</v>
      </c>
      <c r="B87" s="13">
        <v>88.7</v>
      </c>
      <c r="C87" s="14" t="s">
        <v>12</v>
      </c>
      <c r="D87" s="15">
        <v>88.4</v>
      </c>
      <c r="E87" s="16" t="s">
        <v>12</v>
      </c>
      <c r="F87" s="15">
        <v>89.1</v>
      </c>
      <c r="G87" s="16" t="s">
        <v>12</v>
      </c>
      <c r="H87" s="17" t="s">
        <v>99</v>
      </c>
      <c r="J87" s="52">
        <f>IF(VLOOKUP($A87,'[1]2. Child Protection'!$B$8:$BG$226,'[1]2. Child Protection'!V$1,FALSE)=B87,"",VLOOKUP($A87,'[1]2. Child Protection'!$B$8:$BG$226,'[1]2. Child Protection'!V$1,FALSE)-B87)</f>
        <v>9.3999999999999915</v>
      </c>
      <c r="K87" s="52" t="str">
        <f>IF(VLOOKUP($A87,'[1]2. Child Protection'!$B$8:$BG$226,'[1]2. Child Protection'!W$1,FALSE)=C87,"",VLOOKUP($A87,'[1]2. Child Protection'!$B$8:$BG$226,'[1]2. Child Protection'!W$1,FALSE))</f>
        <v/>
      </c>
      <c r="L87" s="52">
        <f>IF(VLOOKUP($A87,'[1]2. Child Protection'!$B$8:$BG$226,'[1]2. Child Protection'!X$1,FALSE)=D87,"",VLOOKUP($A87,'[1]2. Child Protection'!$B$8:$BG$226,'[1]2. Child Protection'!X$1,FALSE)-D87)</f>
        <v>9.8999999999999915</v>
      </c>
      <c r="M87" s="52" t="str">
        <f>IF(VLOOKUP($A87,'[1]2. Child Protection'!$B$8:$BG$226,'[1]2. Child Protection'!Y$1,FALSE)=E87,"",VLOOKUP($A87,'[1]2. Child Protection'!$B$8:$BG$226,'[1]2. Child Protection'!Y$1,FALSE))</f>
        <v/>
      </c>
      <c r="N87" s="52">
        <f>IF(VLOOKUP($A87,'[1]2. Child Protection'!$B$8:$BG$226,'[1]2. Child Protection'!Z$1,FALSE)=F87,"",VLOOKUP($A87,'[1]2. Child Protection'!$B$8:$BG$226,'[1]2. Child Protection'!Z$1,FALSE)-F87)</f>
        <v>8.8000000000000114</v>
      </c>
      <c r="O87" s="52" t="str">
        <f>IF(VLOOKUP($A87,'[1]2. Child Protection'!$B$8:$BG$226,'[1]2. Child Protection'!AA$1,FALSE)=G87,"",VLOOKUP($A87,'[1]2. Child Protection'!$B$8:$BG$226,'[1]2. Child Protection'!AA$1,FALSE))</f>
        <v/>
      </c>
      <c r="P87" s="3" t="str">
        <f>IF(VLOOKUP($A87,'[1]2. Child Protection'!$B$8:$BG$226,'[1]2. Child Protection'!AB$1,FALSE)=H87,"",VLOOKUP($A87,'[1]2. Child Protection'!$B$8:$BG$226,'[1]2. Child Protection'!AB$1,FALSE))</f>
        <v>MICS 2019-20</v>
      </c>
    </row>
    <row r="88" spans="1:16" x14ac:dyDescent="0.2">
      <c r="A88" s="2" t="s">
        <v>131</v>
      </c>
      <c r="B88" s="13">
        <v>84.8</v>
      </c>
      <c r="C88" s="14" t="s">
        <v>12</v>
      </c>
      <c r="D88" s="15">
        <v>84.2</v>
      </c>
      <c r="E88" s="16" t="s">
        <v>12</v>
      </c>
      <c r="F88" s="15">
        <v>85.4</v>
      </c>
      <c r="G88" s="16" t="s">
        <v>12</v>
      </c>
      <c r="H88" s="17" t="s">
        <v>63</v>
      </c>
      <c r="J88" s="52" t="str">
        <f>IF(VLOOKUP($A88,'[1]2. Child Protection'!$B$8:$BG$226,'[1]2. Child Protection'!V$1,FALSE)=B88,"",VLOOKUP($A88,'[1]2. Child Protection'!$B$8:$BG$226,'[1]2. Child Protection'!V$1,FALSE)-B88)</f>
        <v/>
      </c>
      <c r="K88" s="52" t="str">
        <f>IF(VLOOKUP($A88,'[1]2. Child Protection'!$B$8:$BG$226,'[1]2. Child Protection'!W$1,FALSE)=C88,"",VLOOKUP($A88,'[1]2. Child Protection'!$B$8:$BG$226,'[1]2. Child Protection'!W$1,FALSE))</f>
        <v/>
      </c>
      <c r="L88" s="52" t="str">
        <f>IF(VLOOKUP($A88,'[1]2. Child Protection'!$B$8:$BG$226,'[1]2. Child Protection'!X$1,FALSE)=D88,"",VLOOKUP($A88,'[1]2. Child Protection'!$B$8:$BG$226,'[1]2. Child Protection'!X$1,FALSE)-D88)</f>
        <v/>
      </c>
      <c r="M88" s="52" t="str">
        <f>IF(VLOOKUP($A88,'[1]2. Child Protection'!$B$8:$BG$226,'[1]2. Child Protection'!Y$1,FALSE)=E88,"",VLOOKUP($A88,'[1]2. Child Protection'!$B$8:$BG$226,'[1]2. Child Protection'!Y$1,FALSE))</f>
        <v/>
      </c>
      <c r="N88" s="52" t="str">
        <f>IF(VLOOKUP($A88,'[1]2. Child Protection'!$B$8:$BG$226,'[1]2. Child Protection'!Z$1,FALSE)=F88,"",VLOOKUP($A88,'[1]2. Child Protection'!$B$8:$BG$226,'[1]2. Child Protection'!Z$1,FALSE)-F88)</f>
        <v/>
      </c>
      <c r="O88" s="52" t="str">
        <f>IF(VLOOKUP($A88,'[1]2. Child Protection'!$B$8:$BG$226,'[1]2. Child Protection'!AA$1,FALSE)=G88,"",VLOOKUP($A88,'[1]2. Child Protection'!$B$8:$BG$226,'[1]2. Child Protection'!AA$1,FALSE))</f>
        <v/>
      </c>
      <c r="P88" s="3" t="str">
        <f>IF(VLOOKUP($A88,'[1]2. Child Protection'!$B$8:$BG$226,'[1]2. Child Protection'!AB$1,FALSE)=H88,"",VLOOKUP($A88,'[1]2. Child Protection'!$B$8:$BG$226,'[1]2. Child Protection'!AB$1,FALSE))</f>
        <v/>
      </c>
    </row>
    <row r="89" spans="1:16" x14ac:dyDescent="0.2">
      <c r="A89" s="2" t="s">
        <v>147</v>
      </c>
      <c r="B89" s="15" t="s">
        <v>23</v>
      </c>
      <c r="C89" s="14" t="s">
        <v>23</v>
      </c>
      <c r="D89" s="15" t="s">
        <v>23</v>
      </c>
      <c r="E89" s="16" t="s">
        <v>23</v>
      </c>
      <c r="F89" s="15" t="s">
        <v>23</v>
      </c>
      <c r="G89" s="16" t="s">
        <v>23</v>
      </c>
      <c r="H89" s="17" t="s">
        <v>23</v>
      </c>
      <c r="J89" s="52" t="str">
        <f>IF(VLOOKUP($A89,'[1]2. Child Protection'!$B$8:$BG$226,'[1]2. Child Protection'!V$1,FALSE)=B89,"",VLOOKUP($A89,'[1]2. Child Protection'!$B$8:$BG$226,'[1]2. Child Protection'!V$1,FALSE)-B89)</f>
        <v/>
      </c>
      <c r="K89" s="52">
        <f>IF(VLOOKUP($A89,'[1]2. Child Protection'!$B$8:$BG$226,'[1]2. Child Protection'!W$1,FALSE)=C89,"",VLOOKUP($A89,'[1]2. Child Protection'!$B$8:$BG$226,'[1]2. Child Protection'!W$1,FALSE))</f>
        <v>0</v>
      </c>
      <c r="L89" s="52" t="str">
        <f>IF(VLOOKUP($A89,'[1]2. Child Protection'!$B$8:$BG$226,'[1]2. Child Protection'!X$1,FALSE)=D89,"",VLOOKUP($A89,'[1]2. Child Protection'!$B$8:$BG$226,'[1]2. Child Protection'!X$1,FALSE)-D89)</f>
        <v/>
      </c>
      <c r="M89" s="52">
        <f>IF(VLOOKUP($A89,'[1]2. Child Protection'!$B$8:$BG$226,'[1]2. Child Protection'!Y$1,FALSE)=E89,"",VLOOKUP($A89,'[1]2. Child Protection'!$B$8:$BG$226,'[1]2. Child Protection'!Y$1,FALSE))</f>
        <v>0</v>
      </c>
      <c r="N89" s="52" t="str">
        <f>IF(VLOOKUP($A89,'[1]2. Child Protection'!$B$8:$BG$226,'[1]2. Child Protection'!Z$1,FALSE)=F89,"",VLOOKUP($A89,'[1]2. Child Protection'!$B$8:$BG$226,'[1]2. Child Protection'!Z$1,FALSE)-F89)</f>
        <v/>
      </c>
      <c r="O89" s="52">
        <f>IF(VLOOKUP($A89,'[1]2. Child Protection'!$B$8:$BG$226,'[1]2. Child Protection'!AA$1,FALSE)=G89,"",VLOOKUP($A89,'[1]2. Child Protection'!$B$8:$BG$226,'[1]2. Child Protection'!AA$1,FALSE))</f>
        <v>0</v>
      </c>
      <c r="P89" s="3">
        <f>IF(VLOOKUP($A89,'[1]2. Child Protection'!$B$8:$BG$226,'[1]2. Child Protection'!AB$1,FALSE)=H89,"",VLOOKUP($A89,'[1]2. Child Protection'!$B$8:$BG$226,'[1]2. Child Protection'!AB$1,FALSE))</f>
        <v>0</v>
      </c>
    </row>
    <row r="90" spans="1:16" x14ac:dyDescent="0.2">
      <c r="A90" s="2" t="s">
        <v>132</v>
      </c>
      <c r="B90" s="13">
        <v>93.6</v>
      </c>
      <c r="C90" s="14" t="s">
        <v>12</v>
      </c>
      <c r="D90" s="15">
        <v>93.6</v>
      </c>
      <c r="E90" s="16" t="s">
        <v>12</v>
      </c>
      <c r="F90" s="15">
        <v>93.5</v>
      </c>
      <c r="G90" s="16" t="s">
        <v>12</v>
      </c>
      <c r="H90" s="17" t="s">
        <v>133</v>
      </c>
      <c r="J90" s="52">
        <f>IF(VLOOKUP($A90,'[1]2. Child Protection'!$B$8:$BG$226,'[1]2. Child Protection'!V$1,FALSE)=B90,"",VLOOKUP($A90,'[1]2. Child Protection'!$B$8:$BG$226,'[1]2. Child Protection'!V$1,FALSE)-B90)</f>
        <v>3.4000000000000057</v>
      </c>
      <c r="K90" s="52" t="str">
        <f>IF(VLOOKUP($A90,'[1]2. Child Protection'!$B$8:$BG$226,'[1]2. Child Protection'!W$1,FALSE)=C90,"",VLOOKUP($A90,'[1]2. Child Protection'!$B$8:$BG$226,'[1]2. Child Protection'!W$1,FALSE))</f>
        <v/>
      </c>
      <c r="L90" s="52">
        <f>IF(VLOOKUP($A90,'[1]2. Child Protection'!$B$8:$BG$226,'[1]2. Child Protection'!X$1,FALSE)=D90,"",VLOOKUP($A90,'[1]2. Child Protection'!$B$8:$BG$226,'[1]2. Child Protection'!X$1,FALSE)-D90)</f>
        <v>3.5</v>
      </c>
      <c r="M90" s="52" t="str">
        <f>IF(VLOOKUP($A90,'[1]2. Child Protection'!$B$8:$BG$226,'[1]2. Child Protection'!Y$1,FALSE)=E90,"",VLOOKUP($A90,'[1]2. Child Protection'!$B$8:$BG$226,'[1]2. Child Protection'!Y$1,FALSE))</f>
        <v/>
      </c>
      <c r="N90" s="52">
        <f>IF(VLOOKUP($A90,'[1]2. Child Protection'!$B$8:$BG$226,'[1]2. Child Protection'!Z$1,FALSE)=F90,"",VLOOKUP($A90,'[1]2. Child Protection'!$B$8:$BG$226,'[1]2. Child Protection'!Z$1,FALSE)-F90)</f>
        <v>3.4000000000000057</v>
      </c>
      <c r="O90" s="52" t="str">
        <f>IF(VLOOKUP($A90,'[1]2. Child Protection'!$B$8:$BG$226,'[1]2. Child Protection'!AA$1,FALSE)=G90,"",VLOOKUP($A90,'[1]2. Child Protection'!$B$8:$BG$226,'[1]2. Child Protection'!AA$1,FALSE))</f>
        <v/>
      </c>
      <c r="P90" s="3" t="str">
        <f>IF(VLOOKUP($A90,'[1]2. Child Protection'!$B$8:$BG$226,'[1]2. Child Protection'!AB$1,FALSE)=H90,"",VLOOKUP($A90,'[1]2. Child Protection'!$B$8:$BG$226,'[1]2. Child Protection'!AB$1,FALSE))</f>
        <v>MICS 2019</v>
      </c>
    </row>
    <row r="91" spans="1:16" x14ac:dyDescent="0.2">
      <c r="A91" s="2" t="s">
        <v>134</v>
      </c>
      <c r="B91" s="13">
        <v>100</v>
      </c>
      <c r="C91" s="14" t="s">
        <v>19</v>
      </c>
      <c r="D91" s="13">
        <v>100</v>
      </c>
      <c r="E91" s="14" t="s">
        <v>19</v>
      </c>
      <c r="F91" s="13">
        <v>100</v>
      </c>
      <c r="G91" s="14" t="s">
        <v>19</v>
      </c>
      <c r="H91" s="17" t="s">
        <v>30</v>
      </c>
      <c r="J91" s="52" t="str">
        <f>IF(VLOOKUP($A91,'[1]2. Child Protection'!$B$8:$BG$226,'[1]2. Child Protection'!V$1,FALSE)=B91,"",VLOOKUP($A91,'[1]2. Child Protection'!$B$8:$BG$226,'[1]2. Child Protection'!V$1,FALSE)-B91)</f>
        <v/>
      </c>
      <c r="K91" s="52" t="str">
        <f>IF(VLOOKUP($A91,'[1]2. Child Protection'!$B$8:$BG$226,'[1]2. Child Protection'!W$1,FALSE)=C91,"",VLOOKUP($A91,'[1]2. Child Protection'!$B$8:$BG$226,'[1]2. Child Protection'!W$1,FALSE))</f>
        <v/>
      </c>
      <c r="L91" s="52" t="str">
        <f>IF(VLOOKUP($A91,'[1]2. Child Protection'!$B$8:$BG$226,'[1]2. Child Protection'!X$1,FALSE)=D91,"",VLOOKUP($A91,'[1]2. Child Protection'!$B$8:$BG$226,'[1]2. Child Protection'!X$1,FALSE)-D91)</f>
        <v/>
      </c>
      <c r="M91" s="52" t="str">
        <f>IF(VLOOKUP($A91,'[1]2. Child Protection'!$B$8:$BG$226,'[1]2. Child Protection'!Y$1,FALSE)=E91,"",VLOOKUP($A91,'[1]2. Child Protection'!$B$8:$BG$226,'[1]2. Child Protection'!Y$1,FALSE))</f>
        <v/>
      </c>
      <c r="N91" s="52" t="str">
        <f>IF(VLOOKUP($A91,'[1]2. Child Protection'!$B$8:$BG$226,'[1]2. Child Protection'!Z$1,FALSE)=F91,"",VLOOKUP($A91,'[1]2. Child Protection'!$B$8:$BG$226,'[1]2. Child Protection'!Z$1,FALSE)-F91)</f>
        <v/>
      </c>
      <c r="O91" s="52" t="str">
        <f>IF(VLOOKUP($A91,'[1]2. Child Protection'!$B$8:$BG$226,'[1]2. Child Protection'!AA$1,FALSE)=G91,"",VLOOKUP($A91,'[1]2. Child Protection'!$B$8:$BG$226,'[1]2. Child Protection'!AA$1,FALSE))</f>
        <v/>
      </c>
      <c r="P91" s="3" t="str">
        <f>IF(VLOOKUP($A91,'[1]2. Child Protection'!$B$8:$BG$226,'[1]2. Child Protection'!AB$1,FALSE)=H91,"",VLOOKUP($A91,'[1]2. Child Protection'!$B$8:$BG$226,'[1]2. Child Protection'!AB$1,FALSE))</f>
        <v>UNSD Population and Vital Statistics Report, January 2021, latest update on 4 Jan 2022</v>
      </c>
    </row>
    <row r="92" spans="1:16" x14ac:dyDescent="0.2">
      <c r="A92" s="2" t="s">
        <v>135</v>
      </c>
      <c r="B92" s="13">
        <v>100</v>
      </c>
      <c r="C92" s="14" t="s">
        <v>19</v>
      </c>
      <c r="D92" s="13">
        <v>100</v>
      </c>
      <c r="E92" s="14" t="s">
        <v>19</v>
      </c>
      <c r="F92" s="13">
        <v>100</v>
      </c>
      <c r="G92" s="14" t="s">
        <v>19</v>
      </c>
      <c r="H92" s="17" t="s">
        <v>30</v>
      </c>
      <c r="J92" s="52" t="str">
        <f>IF(VLOOKUP($A92,'[1]2. Child Protection'!$B$8:$BG$226,'[1]2. Child Protection'!V$1,FALSE)=B92,"",VLOOKUP($A92,'[1]2. Child Protection'!$B$8:$BG$226,'[1]2. Child Protection'!V$1,FALSE)-B92)</f>
        <v/>
      </c>
      <c r="K92" s="52" t="str">
        <f>IF(VLOOKUP($A92,'[1]2. Child Protection'!$B$8:$BG$226,'[1]2. Child Protection'!W$1,FALSE)=C92,"",VLOOKUP($A92,'[1]2. Child Protection'!$B$8:$BG$226,'[1]2. Child Protection'!W$1,FALSE))</f>
        <v/>
      </c>
      <c r="L92" s="52" t="str">
        <f>IF(VLOOKUP($A92,'[1]2. Child Protection'!$B$8:$BG$226,'[1]2. Child Protection'!X$1,FALSE)=D92,"",VLOOKUP($A92,'[1]2. Child Protection'!$B$8:$BG$226,'[1]2. Child Protection'!X$1,FALSE)-D92)</f>
        <v/>
      </c>
      <c r="M92" s="52" t="str">
        <f>IF(VLOOKUP($A92,'[1]2. Child Protection'!$B$8:$BG$226,'[1]2. Child Protection'!Y$1,FALSE)=E92,"",VLOOKUP($A92,'[1]2. Child Protection'!$B$8:$BG$226,'[1]2. Child Protection'!Y$1,FALSE))</f>
        <v/>
      </c>
      <c r="N92" s="52" t="str">
        <f>IF(VLOOKUP($A92,'[1]2. Child Protection'!$B$8:$BG$226,'[1]2. Child Protection'!Z$1,FALSE)=F92,"",VLOOKUP($A92,'[1]2. Child Protection'!$B$8:$BG$226,'[1]2. Child Protection'!Z$1,FALSE)-F92)</f>
        <v/>
      </c>
      <c r="O92" s="52" t="str">
        <f>IF(VLOOKUP($A92,'[1]2. Child Protection'!$B$8:$BG$226,'[1]2. Child Protection'!AA$1,FALSE)=G92,"",VLOOKUP($A92,'[1]2. Child Protection'!$B$8:$BG$226,'[1]2. Child Protection'!AA$1,FALSE))</f>
        <v/>
      </c>
      <c r="P92" s="3" t="str">
        <f>IF(VLOOKUP($A92,'[1]2. Child Protection'!$B$8:$BG$226,'[1]2. Child Protection'!AB$1,FALSE)=H92,"",VLOOKUP($A92,'[1]2. Child Protection'!$B$8:$BG$226,'[1]2. Child Protection'!AB$1,FALSE))</f>
        <v>UNSD Population and Vital Statistics Report, January 2021, latest update on 4 Jan 2022</v>
      </c>
    </row>
    <row r="93" spans="1:16" x14ac:dyDescent="0.2">
      <c r="A93" s="2" t="s">
        <v>136</v>
      </c>
      <c r="B93" s="13">
        <v>79.7</v>
      </c>
      <c r="C93" s="14" t="s">
        <v>12</v>
      </c>
      <c r="D93" s="15">
        <v>79.400000000000006</v>
      </c>
      <c r="E93" s="16" t="s">
        <v>12</v>
      </c>
      <c r="F93" s="15">
        <v>80.099999999999994</v>
      </c>
      <c r="G93" s="16" t="s">
        <v>12</v>
      </c>
      <c r="H93" s="17" t="s">
        <v>137</v>
      </c>
      <c r="J93" s="52" t="str">
        <f>IF(VLOOKUP($A93,'[1]2. Child Protection'!$B$8:$BG$226,'[1]2. Child Protection'!V$1,FALSE)=B93,"",VLOOKUP($A93,'[1]2. Child Protection'!$B$8:$BG$226,'[1]2. Child Protection'!V$1,FALSE)-B93)</f>
        <v/>
      </c>
      <c r="K93" s="52" t="str">
        <f>IF(VLOOKUP($A93,'[1]2. Child Protection'!$B$8:$BG$226,'[1]2. Child Protection'!W$1,FALSE)=C93,"",VLOOKUP($A93,'[1]2. Child Protection'!$B$8:$BG$226,'[1]2. Child Protection'!W$1,FALSE))</f>
        <v/>
      </c>
      <c r="L93" s="52" t="str">
        <f>IF(VLOOKUP($A93,'[1]2. Child Protection'!$B$8:$BG$226,'[1]2. Child Protection'!X$1,FALSE)=D93,"",VLOOKUP($A93,'[1]2. Child Protection'!$B$8:$BG$226,'[1]2. Child Protection'!X$1,FALSE)-D93)</f>
        <v/>
      </c>
      <c r="M93" s="52" t="str">
        <f>IF(VLOOKUP($A93,'[1]2. Child Protection'!$B$8:$BG$226,'[1]2. Child Protection'!Y$1,FALSE)=E93,"",VLOOKUP($A93,'[1]2. Child Protection'!$B$8:$BG$226,'[1]2. Child Protection'!Y$1,FALSE))</f>
        <v/>
      </c>
      <c r="N93" s="52" t="str">
        <f>IF(VLOOKUP($A93,'[1]2. Child Protection'!$B$8:$BG$226,'[1]2. Child Protection'!Z$1,FALSE)=F93,"",VLOOKUP($A93,'[1]2. Child Protection'!$B$8:$BG$226,'[1]2. Child Protection'!Z$1,FALSE)-F93)</f>
        <v/>
      </c>
      <c r="O93" s="52" t="str">
        <f>IF(VLOOKUP($A93,'[1]2. Child Protection'!$B$8:$BG$226,'[1]2. Child Protection'!AA$1,FALSE)=G93,"",VLOOKUP($A93,'[1]2. Child Protection'!$B$8:$BG$226,'[1]2. Child Protection'!AA$1,FALSE))</f>
        <v/>
      </c>
      <c r="P93" s="3" t="str">
        <f>IF(VLOOKUP($A93,'[1]2. Child Protection'!$B$8:$BG$226,'[1]2. Child Protection'!AB$1,FALSE)=H93,"",VLOOKUP($A93,'[1]2. Child Protection'!$B$8:$BG$226,'[1]2. Child Protection'!AB$1,FALSE))</f>
        <v/>
      </c>
    </row>
    <row r="94" spans="1:16" x14ac:dyDescent="0.2">
      <c r="A94" s="2" t="s">
        <v>139</v>
      </c>
      <c r="B94" s="13">
        <v>74.400000000000006</v>
      </c>
      <c r="C94" s="14" t="s">
        <v>28</v>
      </c>
      <c r="D94" s="15" t="s">
        <v>23</v>
      </c>
      <c r="E94" s="16" t="s">
        <v>28</v>
      </c>
      <c r="F94" s="15" t="s">
        <v>23</v>
      </c>
      <c r="G94" s="16" t="s">
        <v>28</v>
      </c>
      <c r="H94" s="17" t="s">
        <v>140</v>
      </c>
      <c r="J94" s="52">
        <f>IF(VLOOKUP($A94,'[1]2. Child Protection'!$B$8:$BG$226,'[1]2. Child Protection'!V$1,FALSE)=B94,"",VLOOKUP($A94,'[1]2. Child Protection'!$B$8:$BG$226,'[1]2. Child Protection'!V$1,FALSE)-B94)</f>
        <v>2.5999999999999943</v>
      </c>
      <c r="K94" s="52" t="str">
        <f>IF(VLOOKUP($A94,'[1]2. Child Protection'!$B$8:$BG$226,'[1]2. Child Protection'!W$1,FALSE)=C94,"",VLOOKUP($A94,'[1]2. Child Protection'!$B$8:$BG$226,'[1]2. Child Protection'!W$1,FALSE))</f>
        <v/>
      </c>
      <c r="L94" s="52" t="str">
        <f>IF(VLOOKUP($A94,'[1]2. Child Protection'!$B$8:$BG$226,'[1]2. Child Protection'!X$1,FALSE)=D94,"",VLOOKUP($A94,'[1]2. Child Protection'!$B$8:$BG$226,'[1]2. Child Protection'!X$1,FALSE)-D94)</f>
        <v/>
      </c>
      <c r="M94" s="52">
        <f>IF(VLOOKUP($A94,'[1]2. Child Protection'!$B$8:$BG$226,'[1]2. Child Protection'!Y$1,FALSE)=E94,"",VLOOKUP($A94,'[1]2. Child Protection'!$B$8:$BG$226,'[1]2. Child Protection'!Y$1,FALSE))</f>
        <v>0</v>
      </c>
      <c r="N94" s="52" t="str">
        <f>IF(VLOOKUP($A94,'[1]2. Child Protection'!$B$8:$BG$226,'[1]2. Child Protection'!Z$1,FALSE)=F94,"",VLOOKUP($A94,'[1]2. Child Protection'!$B$8:$BG$226,'[1]2. Child Protection'!Z$1,FALSE)-F94)</f>
        <v/>
      </c>
      <c r="O94" s="52">
        <f>IF(VLOOKUP($A94,'[1]2. Child Protection'!$B$8:$BG$226,'[1]2. Child Protection'!AA$1,FALSE)=G94,"",VLOOKUP($A94,'[1]2. Child Protection'!$B$8:$BG$226,'[1]2. Child Protection'!AA$1,FALSE))</f>
        <v>0</v>
      </c>
      <c r="P94" s="3" t="str">
        <f>IF(VLOOKUP($A94,'[1]2. Child Protection'!$B$8:$BG$226,'[1]2. Child Protection'!AB$1,FALSE)=H94,"",VLOOKUP($A94,'[1]2. Child Protection'!$B$8:$BG$226,'[1]2. Child Protection'!AB$1,FALSE))</f>
        <v>SUSENAS 2021 as part of Welfare Statistics 2021</v>
      </c>
    </row>
    <row r="95" spans="1:16" x14ac:dyDescent="0.2">
      <c r="A95" s="2" t="s">
        <v>141</v>
      </c>
      <c r="B95" s="13">
        <v>98.6</v>
      </c>
      <c r="C95" s="14" t="s">
        <v>154</v>
      </c>
      <c r="D95" s="15">
        <v>98.7</v>
      </c>
      <c r="E95" s="16" t="s">
        <v>154</v>
      </c>
      <c r="F95" s="15">
        <v>98.6</v>
      </c>
      <c r="G95" s="16" t="s">
        <v>154</v>
      </c>
      <c r="H95" s="17" t="s">
        <v>142</v>
      </c>
      <c r="J95" s="52" t="str">
        <f>IF(VLOOKUP($A95,'[1]2. Child Protection'!$B$8:$BG$226,'[1]2. Child Protection'!V$1,FALSE)=B95,"",VLOOKUP($A95,'[1]2. Child Protection'!$B$8:$BG$226,'[1]2. Child Protection'!V$1,FALSE)-B95)</f>
        <v/>
      </c>
      <c r="K95" s="52" t="str">
        <f>IF(VLOOKUP($A95,'[1]2. Child Protection'!$B$8:$BG$226,'[1]2. Child Protection'!W$1,FALSE)=C95,"",VLOOKUP($A95,'[1]2. Child Protection'!$B$8:$BG$226,'[1]2. Child Protection'!W$1,FALSE))</f>
        <v/>
      </c>
      <c r="L95" s="52" t="str">
        <f>IF(VLOOKUP($A95,'[1]2. Child Protection'!$B$8:$BG$226,'[1]2. Child Protection'!X$1,FALSE)=D95,"",VLOOKUP($A95,'[1]2. Child Protection'!$B$8:$BG$226,'[1]2. Child Protection'!X$1,FALSE)-D95)</f>
        <v/>
      </c>
      <c r="M95" s="52" t="str">
        <f>IF(VLOOKUP($A95,'[1]2. Child Protection'!$B$8:$BG$226,'[1]2. Child Protection'!Y$1,FALSE)=E95,"",VLOOKUP($A95,'[1]2. Child Protection'!$B$8:$BG$226,'[1]2. Child Protection'!Y$1,FALSE))</f>
        <v/>
      </c>
      <c r="N95" s="52" t="str">
        <f>IF(VLOOKUP($A95,'[1]2. Child Protection'!$B$8:$BG$226,'[1]2. Child Protection'!Z$1,FALSE)=F95,"",VLOOKUP($A95,'[1]2. Child Protection'!$B$8:$BG$226,'[1]2. Child Protection'!Z$1,FALSE)-F95)</f>
        <v/>
      </c>
      <c r="O95" s="52" t="str">
        <f>IF(VLOOKUP($A95,'[1]2. Child Protection'!$B$8:$BG$226,'[1]2. Child Protection'!AA$1,FALSE)=G95,"",VLOOKUP($A95,'[1]2. Child Protection'!$B$8:$BG$226,'[1]2. Child Protection'!AA$1,FALSE))</f>
        <v/>
      </c>
      <c r="P95" s="3" t="str">
        <f>IF(VLOOKUP($A95,'[1]2. Child Protection'!$B$8:$BG$226,'[1]2. Child Protection'!AB$1,FALSE)=H95,"",VLOOKUP($A95,'[1]2. Child Protection'!$B$8:$BG$226,'[1]2. Child Protection'!AB$1,FALSE))</f>
        <v/>
      </c>
    </row>
    <row r="96" spans="1:16" x14ac:dyDescent="0.2">
      <c r="A96" s="2" t="s">
        <v>143</v>
      </c>
      <c r="B96" s="13">
        <v>98.8</v>
      </c>
      <c r="C96" s="14" t="s">
        <v>12</v>
      </c>
      <c r="D96" s="15">
        <v>98.8</v>
      </c>
      <c r="E96" s="16" t="s">
        <v>12</v>
      </c>
      <c r="F96" s="15">
        <v>98.8</v>
      </c>
      <c r="G96" s="16" t="s">
        <v>12</v>
      </c>
      <c r="H96" s="17" t="s">
        <v>117</v>
      </c>
      <c r="J96" s="52" t="str">
        <f>IF(VLOOKUP($A96,'[1]2. Child Protection'!$B$8:$BG$226,'[1]2. Child Protection'!V$1,FALSE)=B96,"",VLOOKUP($A96,'[1]2. Child Protection'!$B$8:$BG$226,'[1]2. Child Protection'!V$1,FALSE)-B96)</f>
        <v/>
      </c>
      <c r="K96" s="52" t="str">
        <f>IF(VLOOKUP($A96,'[1]2. Child Protection'!$B$8:$BG$226,'[1]2. Child Protection'!W$1,FALSE)=C96,"",VLOOKUP($A96,'[1]2. Child Protection'!$B$8:$BG$226,'[1]2. Child Protection'!W$1,FALSE))</f>
        <v/>
      </c>
      <c r="L96" s="52" t="str">
        <f>IF(VLOOKUP($A96,'[1]2. Child Protection'!$B$8:$BG$226,'[1]2. Child Protection'!X$1,FALSE)=D96,"",VLOOKUP($A96,'[1]2. Child Protection'!$B$8:$BG$226,'[1]2. Child Protection'!X$1,FALSE)-D96)</f>
        <v/>
      </c>
      <c r="M96" s="52" t="str">
        <f>IF(VLOOKUP($A96,'[1]2. Child Protection'!$B$8:$BG$226,'[1]2. Child Protection'!Y$1,FALSE)=E96,"",VLOOKUP($A96,'[1]2. Child Protection'!$B$8:$BG$226,'[1]2. Child Protection'!Y$1,FALSE))</f>
        <v/>
      </c>
      <c r="N96" s="52" t="str">
        <f>IF(VLOOKUP($A96,'[1]2. Child Protection'!$B$8:$BG$226,'[1]2. Child Protection'!Z$1,FALSE)=F96,"",VLOOKUP($A96,'[1]2. Child Protection'!$B$8:$BG$226,'[1]2. Child Protection'!Z$1,FALSE)-F96)</f>
        <v/>
      </c>
      <c r="O96" s="52" t="str">
        <f>IF(VLOOKUP($A96,'[1]2. Child Protection'!$B$8:$BG$226,'[1]2. Child Protection'!AA$1,FALSE)=G96,"",VLOOKUP($A96,'[1]2. Child Protection'!$B$8:$BG$226,'[1]2. Child Protection'!AA$1,FALSE))</f>
        <v/>
      </c>
      <c r="P96" s="3" t="str">
        <f>IF(VLOOKUP($A96,'[1]2. Child Protection'!$B$8:$BG$226,'[1]2. Child Protection'!AB$1,FALSE)=H96,"",VLOOKUP($A96,'[1]2. Child Protection'!$B$8:$BG$226,'[1]2. Child Protection'!AB$1,FALSE))</f>
        <v/>
      </c>
    </row>
    <row r="97" spans="1:16" x14ac:dyDescent="0.2">
      <c r="A97" s="2" t="s">
        <v>144</v>
      </c>
      <c r="B97" s="13">
        <v>100</v>
      </c>
      <c r="C97" s="14" t="s">
        <v>19</v>
      </c>
      <c r="D97" s="13">
        <v>100</v>
      </c>
      <c r="E97" s="14" t="s">
        <v>19</v>
      </c>
      <c r="F97" s="13">
        <v>100</v>
      </c>
      <c r="G97" s="14" t="s">
        <v>19</v>
      </c>
      <c r="H97" s="17" t="s">
        <v>30</v>
      </c>
      <c r="J97" s="52" t="str">
        <f>IF(VLOOKUP($A97,'[1]2. Child Protection'!$B$8:$BG$226,'[1]2. Child Protection'!V$1,FALSE)=B97,"",VLOOKUP($A97,'[1]2. Child Protection'!$B$8:$BG$226,'[1]2. Child Protection'!V$1,FALSE)-B97)</f>
        <v/>
      </c>
      <c r="K97" s="52" t="str">
        <f>IF(VLOOKUP($A97,'[1]2. Child Protection'!$B$8:$BG$226,'[1]2. Child Protection'!W$1,FALSE)=C97,"",VLOOKUP($A97,'[1]2. Child Protection'!$B$8:$BG$226,'[1]2. Child Protection'!W$1,FALSE))</f>
        <v/>
      </c>
      <c r="L97" s="52" t="str">
        <f>IF(VLOOKUP($A97,'[1]2. Child Protection'!$B$8:$BG$226,'[1]2. Child Protection'!X$1,FALSE)=D97,"",VLOOKUP($A97,'[1]2. Child Protection'!$B$8:$BG$226,'[1]2. Child Protection'!X$1,FALSE)-D97)</f>
        <v/>
      </c>
      <c r="M97" s="52" t="str">
        <f>IF(VLOOKUP($A97,'[1]2. Child Protection'!$B$8:$BG$226,'[1]2. Child Protection'!Y$1,FALSE)=E97,"",VLOOKUP($A97,'[1]2. Child Protection'!$B$8:$BG$226,'[1]2. Child Protection'!Y$1,FALSE))</f>
        <v/>
      </c>
      <c r="N97" s="52" t="str">
        <f>IF(VLOOKUP($A97,'[1]2. Child Protection'!$B$8:$BG$226,'[1]2. Child Protection'!Z$1,FALSE)=F97,"",VLOOKUP($A97,'[1]2. Child Protection'!$B$8:$BG$226,'[1]2. Child Protection'!Z$1,FALSE)-F97)</f>
        <v/>
      </c>
      <c r="O97" s="52" t="str">
        <f>IF(VLOOKUP($A97,'[1]2. Child Protection'!$B$8:$BG$226,'[1]2. Child Protection'!AA$1,FALSE)=G97,"",VLOOKUP($A97,'[1]2. Child Protection'!$B$8:$BG$226,'[1]2. Child Protection'!AA$1,FALSE))</f>
        <v/>
      </c>
      <c r="P97" s="3" t="str">
        <f>IF(VLOOKUP($A97,'[1]2. Child Protection'!$B$8:$BG$226,'[1]2. Child Protection'!AB$1,FALSE)=H97,"",VLOOKUP($A97,'[1]2. Child Protection'!$B$8:$BG$226,'[1]2. Child Protection'!AB$1,FALSE))</f>
        <v>UNSD Population and Vital Statistics Report, January 2021, latest update on 4 Jan 2022</v>
      </c>
    </row>
    <row r="98" spans="1:16" x14ac:dyDescent="0.2">
      <c r="A98" s="2" t="s">
        <v>145</v>
      </c>
      <c r="B98" s="13">
        <v>100</v>
      </c>
      <c r="C98" s="14" t="s">
        <v>19</v>
      </c>
      <c r="D98" s="13">
        <v>100</v>
      </c>
      <c r="E98" s="14" t="s">
        <v>19</v>
      </c>
      <c r="F98" s="13">
        <v>100</v>
      </c>
      <c r="G98" s="14" t="s">
        <v>19</v>
      </c>
      <c r="H98" s="17" t="s">
        <v>30</v>
      </c>
      <c r="J98" s="52" t="str">
        <f>IF(VLOOKUP($A98,'[1]2. Child Protection'!$B$8:$BG$226,'[1]2. Child Protection'!V$1,FALSE)=B98,"",VLOOKUP($A98,'[1]2. Child Protection'!$B$8:$BG$226,'[1]2. Child Protection'!V$1,FALSE)-B98)</f>
        <v/>
      </c>
      <c r="K98" s="52" t="str">
        <f>IF(VLOOKUP($A98,'[1]2. Child Protection'!$B$8:$BG$226,'[1]2. Child Protection'!W$1,FALSE)=C98,"",VLOOKUP($A98,'[1]2. Child Protection'!$B$8:$BG$226,'[1]2. Child Protection'!W$1,FALSE))</f>
        <v/>
      </c>
      <c r="L98" s="52" t="str">
        <f>IF(VLOOKUP($A98,'[1]2. Child Protection'!$B$8:$BG$226,'[1]2. Child Protection'!X$1,FALSE)=D98,"",VLOOKUP($A98,'[1]2. Child Protection'!$B$8:$BG$226,'[1]2. Child Protection'!X$1,FALSE)-D98)</f>
        <v/>
      </c>
      <c r="M98" s="52" t="str">
        <f>IF(VLOOKUP($A98,'[1]2. Child Protection'!$B$8:$BG$226,'[1]2. Child Protection'!Y$1,FALSE)=E98,"",VLOOKUP($A98,'[1]2. Child Protection'!$B$8:$BG$226,'[1]2. Child Protection'!Y$1,FALSE))</f>
        <v/>
      </c>
      <c r="N98" s="52" t="str">
        <f>IF(VLOOKUP($A98,'[1]2. Child Protection'!$B$8:$BG$226,'[1]2. Child Protection'!Z$1,FALSE)=F98,"",VLOOKUP($A98,'[1]2. Child Protection'!$B$8:$BG$226,'[1]2. Child Protection'!Z$1,FALSE)-F98)</f>
        <v/>
      </c>
      <c r="O98" s="52" t="str">
        <f>IF(VLOOKUP($A98,'[1]2. Child Protection'!$B$8:$BG$226,'[1]2. Child Protection'!AA$1,FALSE)=G98,"",VLOOKUP($A98,'[1]2. Child Protection'!$B$8:$BG$226,'[1]2. Child Protection'!AA$1,FALSE))</f>
        <v/>
      </c>
      <c r="P98" s="3" t="str">
        <f>IF(VLOOKUP($A98,'[1]2. Child Protection'!$B$8:$BG$226,'[1]2. Child Protection'!AB$1,FALSE)=H98,"",VLOOKUP($A98,'[1]2. Child Protection'!$B$8:$BG$226,'[1]2. Child Protection'!AB$1,FALSE))</f>
        <v>UNSD Population and Vital Statistics Report, January 2021, latest update on 4 Jan 2022</v>
      </c>
    </row>
    <row r="99" spans="1:16" x14ac:dyDescent="0.2">
      <c r="A99" s="2" t="s">
        <v>146</v>
      </c>
      <c r="B99" s="13">
        <v>100</v>
      </c>
      <c r="C99" s="14" t="s">
        <v>19</v>
      </c>
      <c r="D99" s="13">
        <v>100</v>
      </c>
      <c r="E99" s="14" t="s">
        <v>19</v>
      </c>
      <c r="F99" s="13">
        <v>100</v>
      </c>
      <c r="G99" s="14" t="s">
        <v>19</v>
      </c>
      <c r="H99" s="17" t="s">
        <v>30</v>
      </c>
      <c r="J99" s="52" t="str">
        <f>IF(VLOOKUP($A99,'[1]2. Child Protection'!$B$8:$BG$226,'[1]2. Child Protection'!V$1,FALSE)=B99,"",VLOOKUP($A99,'[1]2. Child Protection'!$B$8:$BG$226,'[1]2. Child Protection'!V$1,FALSE)-B99)</f>
        <v/>
      </c>
      <c r="K99" s="52" t="str">
        <f>IF(VLOOKUP($A99,'[1]2. Child Protection'!$B$8:$BG$226,'[1]2. Child Protection'!W$1,FALSE)=C99,"",VLOOKUP($A99,'[1]2. Child Protection'!$B$8:$BG$226,'[1]2. Child Protection'!W$1,FALSE))</f>
        <v/>
      </c>
      <c r="L99" s="52" t="str">
        <f>IF(VLOOKUP($A99,'[1]2. Child Protection'!$B$8:$BG$226,'[1]2. Child Protection'!X$1,FALSE)=D99,"",VLOOKUP($A99,'[1]2. Child Protection'!$B$8:$BG$226,'[1]2. Child Protection'!X$1,FALSE)-D99)</f>
        <v/>
      </c>
      <c r="M99" s="52" t="str">
        <f>IF(VLOOKUP($A99,'[1]2. Child Protection'!$B$8:$BG$226,'[1]2. Child Protection'!Y$1,FALSE)=E99,"",VLOOKUP($A99,'[1]2. Child Protection'!$B$8:$BG$226,'[1]2. Child Protection'!Y$1,FALSE))</f>
        <v/>
      </c>
      <c r="N99" s="52" t="str">
        <f>IF(VLOOKUP($A99,'[1]2. Child Protection'!$B$8:$BG$226,'[1]2. Child Protection'!Z$1,FALSE)=F99,"",VLOOKUP($A99,'[1]2. Child Protection'!$B$8:$BG$226,'[1]2. Child Protection'!Z$1,FALSE)-F99)</f>
        <v/>
      </c>
      <c r="O99" s="52" t="str">
        <f>IF(VLOOKUP($A99,'[1]2. Child Protection'!$B$8:$BG$226,'[1]2. Child Protection'!AA$1,FALSE)=G99,"",VLOOKUP($A99,'[1]2. Child Protection'!$B$8:$BG$226,'[1]2. Child Protection'!AA$1,FALSE))</f>
        <v/>
      </c>
      <c r="P99" s="3" t="str">
        <f>IF(VLOOKUP($A99,'[1]2. Child Protection'!$B$8:$BG$226,'[1]2. Child Protection'!AB$1,FALSE)=H99,"",VLOOKUP($A99,'[1]2. Child Protection'!$B$8:$BG$226,'[1]2. Child Protection'!AB$1,FALSE))</f>
        <v>UNSD Population and Vital Statistics Report, January 2021, latest update on 4 Jan 2022</v>
      </c>
    </row>
    <row r="100" spans="1:16" x14ac:dyDescent="0.2">
      <c r="A100" s="2" t="s">
        <v>148</v>
      </c>
      <c r="B100" s="13">
        <v>98</v>
      </c>
      <c r="C100" s="14" t="s">
        <v>12</v>
      </c>
      <c r="D100" s="15" t="s">
        <v>23</v>
      </c>
      <c r="E100" s="16" t="s">
        <v>12</v>
      </c>
      <c r="F100" s="15" t="s">
        <v>23</v>
      </c>
      <c r="G100" s="16" t="s">
        <v>12</v>
      </c>
      <c r="H100" s="17" t="s">
        <v>82</v>
      </c>
      <c r="J100" s="52" t="str">
        <f>IF(VLOOKUP($A100,'[1]2. Child Protection'!$B$8:$BG$226,'[1]2. Child Protection'!V$1,FALSE)=B100,"",VLOOKUP($A100,'[1]2. Child Protection'!$B$8:$BG$226,'[1]2. Child Protection'!V$1,FALSE)-B100)</f>
        <v/>
      </c>
      <c r="K100" s="52" t="str">
        <f>IF(VLOOKUP($A100,'[1]2. Child Protection'!$B$8:$BG$226,'[1]2. Child Protection'!W$1,FALSE)=C100,"",VLOOKUP($A100,'[1]2. Child Protection'!$B$8:$BG$226,'[1]2. Child Protection'!W$1,FALSE))</f>
        <v/>
      </c>
      <c r="L100" s="52" t="str">
        <f>IF(VLOOKUP($A100,'[1]2. Child Protection'!$B$8:$BG$226,'[1]2. Child Protection'!X$1,FALSE)=D100,"",VLOOKUP($A100,'[1]2. Child Protection'!$B$8:$BG$226,'[1]2. Child Protection'!X$1,FALSE)-D100)</f>
        <v/>
      </c>
      <c r="M100" s="52" t="str">
        <f>IF(VLOOKUP($A100,'[1]2. Child Protection'!$B$8:$BG$226,'[1]2. Child Protection'!Y$1,FALSE)=E100,"",VLOOKUP($A100,'[1]2. Child Protection'!$B$8:$BG$226,'[1]2. Child Protection'!Y$1,FALSE))</f>
        <v/>
      </c>
      <c r="N100" s="52" t="str">
        <f>IF(VLOOKUP($A100,'[1]2. Child Protection'!$B$8:$BG$226,'[1]2. Child Protection'!Z$1,FALSE)=F100,"",VLOOKUP($A100,'[1]2. Child Protection'!$B$8:$BG$226,'[1]2. Child Protection'!Z$1,FALSE)-F100)</f>
        <v/>
      </c>
      <c r="O100" s="52" t="str">
        <f>IF(VLOOKUP($A100,'[1]2. Child Protection'!$B$8:$BG$226,'[1]2. Child Protection'!AA$1,FALSE)=G100,"",VLOOKUP($A100,'[1]2. Child Protection'!$B$8:$BG$226,'[1]2. Child Protection'!AA$1,FALSE))</f>
        <v/>
      </c>
      <c r="P100" s="3" t="str">
        <f>IF(VLOOKUP($A100,'[1]2. Child Protection'!$B$8:$BG$226,'[1]2. Child Protection'!AB$1,FALSE)=H100,"",VLOOKUP($A100,'[1]2. Child Protection'!$B$8:$BG$226,'[1]2. Child Protection'!AB$1,FALSE))</f>
        <v/>
      </c>
    </row>
    <row r="101" spans="1:16" x14ac:dyDescent="0.2">
      <c r="A101" s="2" t="s">
        <v>149</v>
      </c>
      <c r="B101" s="13">
        <v>100</v>
      </c>
      <c r="C101" s="14" t="s">
        <v>19</v>
      </c>
      <c r="D101" s="13">
        <v>100</v>
      </c>
      <c r="E101" s="14" t="s">
        <v>19</v>
      </c>
      <c r="F101" s="13">
        <v>100</v>
      </c>
      <c r="G101" s="14" t="s">
        <v>19</v>
      </c>
      <c r="H101" s="17" t="s">
        <v>30</v>
      </c>
      <c r="J101" s="52" t="str">
        <f>IF(VLOOKUP($A101,'[1]2. Child Protection'!$B$8:$BG$226,'[1]2. Child Protection'!V$1,FALSE)=B101,"",VLOOKUP($A101,'[1]2. Child Protection'!$B$8:$BG$226,'[1]2. Child Protection'!V$1,FALSE)-B101)</f>
        <v/>
      </c>
      <c r="K101" s="52" t="str">
        <f>IF(VLOOKUP($A101,'[1]2. Child Protection'!$B$8:$BG$226,'[1]2. Child Protection'!W$1,FALSE)=C101,"",VLOOKUP($A101,'[1]2. Child Protection'!$B$8:$BG$226,'[1]2. Child Protection'!W$1,FALSE))</f>
        <v/>
      </c>
      <c r="L101" s="52" t="str">
        <f>IF(VLOOKUP($A101,'[1]2. Child Protection'!$B$8:$BG$226,'[1]2. Child Protection'!X$1,FALSE)=D101,"",VLOOKUP($A101,'[1]2. Child Protection'!$B$8:$BG$226,'[1]2. Child Protection'!X$1,FALSE)-D101)</f>
        <v/>
      </c>
      <c r="M101" s="52" t="str">
        <f>IF(VLOOKUP($A101,'[1]2. Child Protection'!$B$8:$BG$226,'[1]2. Child Protection'!Y$1,FALSE)=E101,"",VLOOKUP($A101,'[1]2. Child Protection'!$B$8:$BG$226,'[1]2. Child Protection'!Y$1,FALSE))</f>
        <v/>
      </c>
      <c r="N101" s="52" t="str">
        <f>IF(VLOOKUP($A101,'[1]2. Child Protection'!$B$8:$BG$226,'[1]2. Child Protection'!Z$1,FALSE)=F101,"",VLOOKUP($A101,'[1]2. Child Protection'!$B$8:$BG$226,'[1]2. Child Protection'!Z$1,FALSE)-F101)</f>
        <v/>
      </c>
      <c r="O101" s="52" t="str">
        <f>IF(VLOOKUP($A101,'[1]2. Child Protection'!$B$8:$BG$226,'[1]2. Child Protection'!AA$1,FALSE)=G101,"",VLOOKUP($A101,'[1]2. Child Protection'!$B$8:$BG$226,'[1]2. Child Protection'!AA$1,FALSE))</f>
        <v/>
      </c>
      <c r="P101" s="3" t="str">
        <f>IF(VLOOKUP($A101,'[1]2. Child Protection'!$B$8:$BG$226,'[1]2. Child Protection'!AB$1,FALSE)=H101,"",VLOOKUP($A101,'[1]2. Child Protection'!$B$8:$BG$226,'[1]2. Child Protection'!AB$1,FALSE))</f>
        <v>UNSD Population and Vital Statistics Report, January 2021, latest update on 4 Jan 2022</v>
      </c>
    </row>
    <row r="102" spans="1:16" x14ac:dyDescent="0.2">
      <c r="A102" s="2" t="s">
        <v>150</v>
      </c>
      <c r="B102" s="13">
        <v>98</v>
      </c>
      <c r="C102" s="14" t="s">
        <v>12</v>
      </c>
      <c r="D102" s="15">
        <v>98.3</v>
      </c>
      <c r="E102" s="16" t="s">
        <v>12</v>
      </c>
      <c r="F102" s="15">
        <v>97.7</v>
      </c>
      <c r="G102" s="16" t="s">
        <v>12</v>
      </c>
      <c r="H102" s="17" t="s">
        <v>15</v>
      </c>
      <c r="J102" s="52" t="str">
        <f>IF(VLOOKUP($A102,'[1]2. Child Protection'!$B$8:$BG$226,'[1]2. Child Protection'!V$1,FALSE)=B102,"",VLOOKUP($A102,'[1]2. Child Protection'!$B$8:$BG$226,'[1]2. Child Protection'!V$1,FALSE)-B102)</f>
        <v/>
      </c>
      <c r="K102" s="52" t="str">
        <f>IF(VLOOKUP($A102,'[1]2. Child Protection'!$B$8:$BG$226,'[1]2. Child Protection'!W$1,FALSE)=C102,"",VLOOKUP($A102,'[1]2. Child Protection'!$B$8:$BG$226,'[1]2. Child Protection'!W$1,FALSE))</f>
        <v/>
      </c>
      <c r="L102" s="52" t="str">
        <f>IF(VLOOKUP($A102,'[1]2. Child Protection'!$B$8:$BG$226,'[1]2. Child Protection'!X$1,FALSE)=D102,"",VLOOKUP($A102,'[1]2. Child Protection'!$B$8:$BG$226,'[1]2. Child Protection'!X$1,FALSE)-D102)</f>
        <v/>
      </c>
      <c r="M102" s="52" t="str">
        <f>IF(VLOOKUP($A102,'[1]2. Child Protection'!$B$8:$BG$226,'[1]2. Child Protection'!Y$1,FALSE)=E102,"",VLOOKUP($A102,'[1]2. Child Protection'!$B$8:$BG$226,'[1]2. Child Protection'!Y$1,FALSE))</f>
        <v/>
      </c>
      <c r="N102" s="52" t="str">
        <f>IF(VLOOKUP($A102,'[1]2. Child Protection'!$B$8:$BG$226,'[1]2. Child Protection'!Z$1,FALSE)=F102,"",VLOOKUP($A102,'[1]2. Child Protection'!$B$8:$BG$226,'[1]2. Child Protection'!Z$1,FALSE)-F102)</f>
        <v/>
      </c>
      <c r="O102" s="52" t="str">
        <f>IF(VLOOKUP($A102,'[1]2. Child Protection'!$B$8:$BG$226,'[1]2. Child Protection'!AA$1,FALSE)=G102,"",VLOOKUP($A102,'[1]2. Child Protection'!$B$8:$BG$226,'[1]2. Child Protection'!AA$1,FALSE))</f>
        <v/>
      </c>
      <c r="P102" s="3" t="str">
        <f>IF(VLOOKUP($A102,'[1]2. Child Protection'!$B$8:$BG$226,'[1]2. Child Protection'!AB$1,FALSE)=H102,"",VLOOKUP($A102,'[1]2. Child Protection'!$B$8:$BG$226,'[1]2. Child Protection'!AB$1,FALSE))</f>
        <v/>
      </c>
    </row>
    <row r="103" spans="1:16" x14ac:dyDescent="0.2">
      <c r="A103" s="2" t="s">
        <v>151</v>
      </c>
      <c r="B103" s="13">
        <v>99.7</v>
      </c>
      <c r="C103" s="14" t="s">
        <v>12</v>
      </c>
      <c r="D103" s="15">
        <v>99.7</v>
      </c>
      <c r="E103" s="16" t="s">
        <v>12</v>
      </c>
      <c r="F103" s="15">
        <v>99.7</v>
      </c>
      <c r="G103" s="16" t="s">
        <v>12</v>
      </c>
      <c r="H103" s="17" t="s">
        <v>46</v>
      </c>
      <c r="J103" s="52" t="str">
        <f>IF(VLOOKUP($A103,'[1]2. Child Protection'!$B$8:$BG$226,'[1]2. Child Protection'!V$1,FALSE)=B103,"",VLOOKUP($A103,'[1]2. Child Protection'!$B$8:$BG$226,'[1]2. Child Protection'!V$1,FALSE)-B103)</f>
        <v/>
      </c>
      <c r="K103" s="52" t="str">
        <f>IF(VLOOKUP($A103,'[1]2. Child Protection'!$B$8:$BG$226,'[1]2. Child Protection'!W$1,FALSE)=C103,"",VLOOKUP($A103,'[1]2. Child Protection'!$B$8:$BG$226,'[1]2. Child Protection'!W$1,FALSE))</f>
        <v/>
      </c>
      <c r="L103" s="52" t="str">
        <f>IF(VLOOKUP($A103,'[1]2. Child Protection'!$B$8:$BG$226,'[1]2. Child Protection'!X$1,FALSE)=D103,"",VLOOKUP($A103,'[1]2. Child Protection'!$B$8:$BG$226,'[1]2. Child Protection'!X$1,FALSE)-D103)</f>
        <v/>
      </c>
      <c r="M103" s="52" t="str">
        <f>IF(VLOOKUP($A103,'[1]2. Child Protection'!$B$8:$BG$226,'[1]2. Child Protection'!Y$1,FALSE)=E103,"",VLOOKUP($A103,'[1]2. Child Protection'!$B$8:$BG$226,'[1]2. Child Protection'!Y$1,FALSE))</f>
        <v/>
      </c>
      <c r="N103" s="52" t="str">
        <f>IF(VLOOKUP($A103,'[1]2. Child Protection'!$B$8:$BG$226,'[1]2. Child Protection'!Z$1,FALSE)=F103,"",VLOOKUP($A103,'[1]2. Child Protection'!$B$8:$BG$226,'[1]2. Child Protection'!Z$1,FALSE)-F103)</f>
        <v/>
      </c>
      <c r="O103" s="52" t="str">
        <f>IF(VLOOKUP($A103,'[1]2. Child Protection'!$B$8:$BG$226,'[1]2. Child Protection'!AA$1,FALSE)=G103,"",VLOOKUP($A103,'[1]2. Child Protection'!$B$8:$BG$226,'[1]2. Child Protection'!AA$1,FALSE))</f>
        <v/>
      </c>
      <c r="P103" s="3" t="str">
        <f>IF(VLOOKUP($A103,'[1]2. Child Protection'!$B$8:$BG$226,'[1]2. Child Protection'!AB$1,FALSE)=H103,"",VLOOKUP($A103,'[1]2. Child Protection'!$B$8:$BG$226,'[1]2. Child Protection'!AB$1,FALSE))</f>
        <v>MICS 2015</v>
      </c>
    </row>
    <row r="104" spans="1:16" x14ac:dyDescent="0.2">
      <c r="A104" s="2" t="s">
        <v>152</v>
      </c>
      <c r="B104" s="13">
        <v>66.900000000000006</v>
      </c>
      <c r="C104" s="14" t="s">
        <v>12</v>
      </c>
      <c r="D104" s="15">
        <v>67.400000000000006</v>
      </c>
      <c r="E104" s="16" t="s">
        <v>12</v>
      </c>
      <c r="F104" s="15">
        <v>66.400000000000006</v>
      </c>
      <c r="G104" s="16" t="s">
        <v>12</v>
      </c>
      <c r="H104" s="17" t="s">
        <v>69</v>
      </c>
      <c r="J104" s="52" t="str">
        <f>IF(VLOOKUP($A104,'[1]2. Child Protection'!$B$8:$BG$226,'[1]2. Child Protection'!V$1,FALSE)=B104,"",VLOOKUP($A104,'[1]2. Child Protection'!$B$8:$BG$226,'[1]2. Child Protection'!V$1,FALSE)-B104)</f>
        <v/>
      </c>
      <c r="K104" s="52" t="str">
        <f>IF(VLOOKUP($A104,'[1]2. Child Protection'!$B$8:$BG$226,'[1]2. Child Protection'!W$1,FALSE)=C104,"",VLOOKUP($A104,'[1]2. Child Protection'!$B$8:$BG$226,'[1]2. Child Protection'!W$1,FALSE))</f>
        <v/>
      </c>
      <c r="L104" s="52" t="str">
        <f>IF(VLOOKUP($A104,'[1]2. Child Protection'!$B$8:$BG$226,'[1]2. Child Protection'!X$1,FALSE)=D104,"",VLOOKUP($A104,'[1]2. Child Protection'!$B$8:$BG$226,'[1]2. Child Protection'!X$1,FALSE)-D104)</f>
        <v/>
      </c>
      <c r="M104" s="52" t="str">
        <f>IF(VLOOKUP($A104,'[1]2. Child Protection'!$B$8:$BG$226,'[1]2. Child Protection'!Y$1,FALSE)=E104,"",VLOOKUP($A104,'[1]2. Child Protection'!$B$8:$BG$226,'[1]2. Child Protection'!Y$1,FALSE))</f>
        <v/>
      </c>
      <c r="N104" s="52" t="str">
        <f>IF(VLOOKUP($A104,'[1]2. Child Protection'!$B$8:$BG$226,'[1]2. Child Protection'!Z$1,FALSE)=F104,"",VLOOKUP($A104,'[1]2. Child Protection'!$B$8:$BG$226,'[1]2. Child Protection'!Z$1,FALSE)-F104)</f>
        <v/>
      </c>
      <c r="O104" s="52" t="str">
        <f>IF(VLOOKUP($A104,'[1]2. Child Protection'!$B$8:$BG$226,'[1]2. Child Protection'!AA$1,FALSE)=G104,"",VLOOKUP($A104,'[1]2. Child Protection'!$B$8:$BG$226,'[1]2. Child Protection'!AA$1,FALSE))</f>
        <v/>
      </c>
      <c r="P104" s="3" t="str">
        <f>IF(VLOOKUP($A104,'[1]2. Child Protection'!$B$8:$BG$226,'[1]2. Child Protection'!AB$1,FALSE)=H104,"",VLOOKUP($A104,'[1]2. Child Protection'!$B$8:$BG$226,'[1]2. Child Protection'!AB$1,FALSE))</f>
        <v/>
      </c>
    </row>
    <row r="105" spans="1:16" x14ac:dyDescent="0.2">
      <c r="A105" s="2" t="s">
        <v>153</v>
      </c>
      <c r="B105" s="13">
        <v>91.6</v>
      </c>
      <c r="C105" s="14" t="s">
        <v>12</v>
      </c>
      <c r="D105" s="15">
        <v>92.9</v>
      </c>
      <c r="E105" s="16" t="s">
        <v>12</v>
      </c>
      <c r="F105" s="15">
        <v>90.3</v>
      </c>
      <c r="G105" s="16" t="s">
        <v>12</v>
      </c>
      <c r="H105" s="17" t="s">
        <v>17</v>
      </c>
      <c r="J105" s="52" t="str">
        <f>IF(VLOOKUP($A105,'[1]2. Child Protection'!$B$8:$BG$226,'[1]2. Child Protection'!V$1,FALSE)=B105,"",VLOOKUP($A105,'[1]2. Child Protection'!$B$8:$BG$226,'[1]2. Child Protection'!V$1,FALSE)-B105)</f>
        <v/>
      </c>
      <c r="K105" s="52" t="str">
        <f>IF(VLOOKUP($A105,'[1]2. Child Protection'!$B$8:$BG$226,'[1]2. Child Protection'!W$1,FALSE)=C105,"",VLOOKUP($A105,'[1]2. Child Protection'!$B$8:$BG$226,'[1]2. Child Protection'!W$1,FALSE))</f>
        <v/>
      </c>
      <c r="L105" s="52" t="str">
        <f>IF(VLOOKUP($A105,'[1]2. Child Protection'!$B$8:$BG$226,'[1]2. Child Protection'!X$1,FALSE)=D105,"",VLOOKUP($A105,'[1]2. Child Protection'!$B$8:$BG$226,'[1]2. Child Protection'!X$1,FALSE)-D105)</f>
        <v/>
      </c>
      <c r="M105" s="52" t="str">
        <f>IF(VLOOKUP($A105,'[1]2. Child Protection'!$B$8:$BG$226,'[1]2. Child Protection'!Y$1,FALSE)=E105,"",VLOOKUP($A105,'[1]2. Child Protection'!$B$8:$BG$226,'[1]2. Child Protection'!Y$1,FALSE))</f>
        <v/>
      </c>
      <c r="N105" s="52" t="str">
        <f>IF(VLOOKUP($A105,'[1]2. Child Protection'!$B$8:$BG$226,'[1]2. Child Protection'!Z$1,FALSE)=F105,"",VLOOKUP($A105,'[1]2. Child Protection'!$B$8:$BG$226,'[1]2. Child Protection'!Z$1,FALSE)-F105)</f>
        <v/>
      </c>
      <c r="O105" s="52" t="str">
        <f>IF(VLOOKUP($A105,'[1]2. Child Protection'!$B$8:$BG$226,'[1]2. Child Protection'!AA$1,FALSE)=G105,"",VLOOKUP($A105,'[1]2. Child Protection'!$B$8:$BG$226,'[1]2. Child Protection'!AA$1,FALSE))</f>
        <v/>
      </c>
      <c r="P105" s="3" t="str">
        <f>IF(VLOOKUP($A105,'[1]2. Child Protection'!$B$8:$BG$226,'[1]2. Child Protection'!AB$1,FALSE)=H105,"",VLOOKUP($A105,'[1]2. Child Protection'!$B$8:$BG$226,'[1]2. Child Protection'!AB$1,FALSE))</f>
        <v/>
      </c>
    </row>
    <row r="106" spans="1:16" x14ac:dyDescent="0.2">
      <c r="A106" s="2" t="s">
        <v>170</v>
      </c>
      <c r="B106" s="13" t="s">
        <v>23</v>
      </c>
      <c r="C106" s="14" t="s">
        <v>23</v>
      </c>
      <c r="D106" s="15" t="s">
        <v>23</v>
      </c>
      <c r="E106" s="16" t="s">
        <v>23</v>
      </c>
      <c r="F106" s="15" t="s">
        <v>23</v>
      </c>
      <c r="G106" s="16" t="s">
        <v>23</v>
      </c>
      <c r="H106" s="17" t="s">
        <v>23</v>
      </c>
      <c r="J106" s="52" t="str">
        <f>IF(VLOOKUP($A106,'[1]2. Child Protection'!$B$8:$BG$226,'[1]2. Child Protection'!V$1,FALSE)=B106,"",VLOOKUP($A106,'[1]2. Child Protection'!$B$8:$BG$226,'[1]2. Child Protection'!V$1,FALSE)-B106)</f>
        <v/>
      </c>
      <c r="K106" s="52">
        <f>IF(VLOOKUP($A106,'[1]2. Child Protection'!$B$8:$BG$226,'[1]2. Child Protection'!W$1,FALSE)=C106,"",VLOOKUP($A106,'[1]2. Child Protection'!$B$8:$BG$226,'[1]2. Child Protection'!W$1,FALSE))</f>
        <v>0</v>
      </c>
      <c r="L106" s="52" t="str">
        <f>IF(VLOOKUP($A106,'[1]2. Child Protection'!$B$8:$BG$226,'[1]2. Child Protection'!X$1,FALSE)=D106,"",VLOOKUP($A106,'[1]2. Child Protection'!$B$8:$BG$226,'[1]2. Child Protection'!X$1,FALSE)-D106)</f>
        <v/>
      </c>
      <c r="M106" s="52">
        <f>IF(VLOOKUP($A106,'[1]2. Child Protection'!$B$8:$BG$226,'[1]2. Child Protection'!Y$1,FALSE)=E106,"",VLOOKUP($A106,'[1]2. Child Protection'!$B$8:$BG$226,'[1]2. Child Protection'!Y$1,FALSE))</f>
        <v>0</v>
      </c>
      <c r="N106" s="52" t="str">
        <f>IF(VLOOKUP($A106,'[1]2. Child Protection'!$B$8:$BG$226,'[1]2. Child Protection'!Z$1,FALSE)=F106,"",VLOOKUP($A106,'[1]2. Child Protection'!$B$8:$BG$226,'[1]2. Child Protection'!Z$1,FALSE)-F106)</f>
        <v/>
      </c>
      <c r="O106" s="52">
        <f>IF(VLOOKUP($A106,'[1]2. Child Protection'!$B$8:$BG$226,'[1]2. Child Protection'!AA$1,FALSE)=G106,"",VLOOKUP($A106,'[1]2. Child Protection'!$B$8:$BG$226,'[1]2. Child Protection'!AA$1,FALSE))</f>
        <v>0</v>
      </c>
      <c r="P106" s="3">
        <f>IF(VLOOKUP($A106,'[1]2. Child Protection'!$B$8:$BG$226,'[1]2. Child Protection'!AB$1,FALSE)=H106,"",VLOOKUP($A106,'[1]2. Child Protection'!$B$8:$BG$226,'[1]2. Child Protection'!AB$1,FALSE))</f>
        <v>0</v>
      </c>
    </row>
    <row r="107" spans="1:16" x14ac:dyDescent="0.2">
      <c r="A107" s="2" t="s">
        <v>155</v>
      </c>
      <c r="B107" s="13">
        <v>98.9</v>
      </c>
      <c r="C107" s="14" t="s">
        <v>12</v>
      </c>
      <c r="D107" s="13">
        <v>99.5</v>
      </c>
      <c r="E107" s="16" t="s">
        <v>12</v>
      </c>
      <c r="F107" s="13">
        <v>98.4</v>
      </c>
      <c r="G107" s="16" t="s">
        <v>12</v>
      </c>
      <c r="H107" s="17" t="s">
        <v>117</v>
      </c>
      <c r="J107" s="52" t="str">
        <f>IF(VLOOKUP($A107,'[1]2. Child Protection'!$B$8:$BG$226,'[1]2. Child Protection'!V$1,FALSE)=B107,"",VLOOKUP($A107,'[1]2. Child Protection'!$B$8:$BG$226,'[1]2. Child Protection'!V$1,FALSE)-B107)</f>
        <v/>
      </c>
      <c r="K107" s="52" t="str">
        <f>IF(VLOOKUP($A107,'[1]2. Child Protection'!$B$8:$BG$226,'[1]2. Child Protection'!W$1,FALSE)=C107,"",VLOOKUP($A107,'[1]2. Child Protection'!$B$8:$BG$226,'[1]2. Child Protection'!W$1,FALSE))</f>
        <v/>
      </c>
      <c r="L107" s="52" t="str">
        <f>IF(VLOOKUP($A107,'[1]2. Child Protection'!$B$8:$BG$226,'[1]2. Child Protection'!X$1,FALSE)=D107,"",VLOOKUP($A107,'[1]2. Child Protection'!$B$8:$BG$226,'[1]2. Child Protection'!X$1,FALSE)-D107)</f>
        <v/>
      </c>
      <c r="M107" s="52" t="str">
        <f>IF(VLOOKUP($A107,'[1]2. Child Protection'!$B$8:$BG$226,'[1]2. Child Protection'!Y$1,FALSE)=E107,"",VLOOKUP($A107,'[1]2. Child Protection'!$B$8:$BG$226,'[1]2. Child Protection'!Y$1,FALSE))</f>
        <v/>
      </c>
      <c r="N107" s="52" t="str">
        <f>IF(VLOOKUP($A107,'[1]2. Child Protection'!$B$8:$BG$226,'[1]2. Child Protection'!Z$1,FALSE)=F107,"",VLOOKUP($A107,'[1]2. Child Protection'!$B$8:$BG$226,'[1]2. Child Protection'!Z$1,FALSE)-F107)</f>
        <v/>
      </c>
      <c r="O107" s="52" t="str">
        <f>IF(VLOOKUP($A107,'[1]2. Child Protection'!$B$8:$BG$226,'[1]2. Child Protection'!AA$1,FALSE)=G107,"",VLOOKUP($A107,'[1]2. Child Protection'!$B$8:$BG$226,'[1]2. Child Protection'!AA$1,FALSE))</f>
        <v/>
      </c>
      <c r="P107" s="3" t="str">
        <f>IF(VLOOKUP($A107,'[1]2. Child Protection'!$B$8:$BG$226,'[1]2. Child Protection'!AB$1,FALSE)=H107,"",VLOOKUP($A107,'[1]2. Child Protection'!$B$8:$BG$226,'[1]2. Child Protection'!AB$1,FALSE))</f>
        <v/>
      </c>
    </row>
    <row r="108" spans="1:16" x14ac:dyDescent="0.2">
      <c r="A108" s="2" t="s">
        <v>156</v>
      </c>
      <c r="B108" s="13">
        <v>73</v>
      </c>
      <c r="C108" s="14" t="s">
        <v>28</v>
      </c>
      <c r="D108" s="15">
        <v>72.8</v>
      </c>
      <c r="E108" s="16" t="s">
        <v>28</v>
      </c>
      <c r="F108" s="15">
        <v>73.099999999999994</v>
      </c>
      <c r="G108" s="16" t="s">
        <v>28</v>
      </c>
      <c r="H108" s="17" t="s">
        <v>157</v>
      </c>
      <c r="J108" s="52" t="str">
        <f>IF(VLOOKUP($A108,'[1]2. Child Protection'!$B$8:$BG$226,'[1]2. Child Protection'!V$1,FALSE)=B108,"",VLOOKUP($A108,'[1]2. Child Protection'!$B$8:$BG$226,'[1]2. Child Protection'!V$1,FALSE)-B108)</f>
        <v/>
      </c>
      <c r="K108" s="52" t="str">
        <f>IF(VLOOKUP($A108,'[1]2. Child Protection'!$B$8:$BG$226,'[1]2. Child Protection'!W$1,FALSE)=C108,"",VLOOKUP($A108,'[1]2. Child Protection'!$B$8:$BG$226,'[1]2. Child Protection'!W$1,FALSE))</f>
        <v/>
      </c>
      <c r="L108" s="52" t="str">
        <f>IF(VLOOKUP($A108,'[1]2. Child Protection'!$B$8:$BG$226,'[1]2. Child Protection'!X$1,FALSE)=D108,"",VLOOKUP($A108,'[1]2. Child Protection'!$B$8:$BG$226,'[1]2. Child Protection'!X$1,FALSE)-D108)</f>
        <v/>
      </c>
      <c r="M108" s="52" t="str">
        <f>IF(VLOOKUP($A108,'[1]2. Child Protection'!$B$8:$BG$226,'[1]2. Child Protection'!Y$1,FALSE)=E108,"",VLOOKUP($A108,'[1]2. Child Protection'!$B$8:$BG$226,'[1]2. Child Protection'!Y$1,FALSE))</f>
        <v/>
      </c>
      <c r="N108" s="52" t="str">
        <f>IF(VLOOKUP($A108,'[1]2. Child Protection'!$B$8:$BG$226,'[1]2. Child Protection'!Z$1,FALSE)=F108,"",VLOOKUP($A108,'[1]2. Child Protection'!$B$8:$BG$226,'[1]2. Child Protection'!Z$1,FALSE)-F108)</f>
        <v/>
      </c>
      <c r="O108" s="52" t="str">
        <f>IF(VLOOKUP($A108,'[1]2. Child Protection'!$B$8:$BG$226,'[1]2. Child Protection'!AA$1,FALSE)=G108,"",VLOOKUP($A108,'[1]2. Child Protection'!$B$8:$BG$226,'[1]2. Child Protection'!AA$1,FALSE))</f>
        <v/>
      </c>
      <c r="P108" s="3" t="str">
        <f>IF(VLOOKUP($A108,'[1]2. Child Protection'!$B$8:$BG$226,'[1]2. Child Protection'!AB$1,FALSE)=H108,"",VLOOKUP($A108,'[1]2. Child Protection'!$B$8:$BG$226,'[1]2. Child Protection'!AB$1,FALSE))</f>
        <v/>
      </c>
    </row>
    <row r="109" spans="1:16" x14ac:dyDescent="0.2">
      <c r="A109" s="2" t="s">
        <v>158</v>
      </c>
      <c r="B109" s="13">
        <v>100</v>
      </c>
      <c r="C109" s="14" t="s">
        <v>19</v>
      </c>
      <c r="D109" s="13">
        <v>100</v>
      </c>
      <c r="E109" s="14" t="s">
        <v>19</v>
      </c>
      <c r="F109" s="13">
        <v>100</v>
      </c>
      <c r="G109" s="14" t="s">
        <v>19</v>
      </c>
      <c r="H109" s="17" t="s">
        <v>30</v>
      </c>
      <c r="J109" s="52" t="str">
        <f>IF(VLOOKUP($A109,'[1]2. Child Protection'!$B$8:$BG$226,'[1]2. Child Protection'!V$1,FALSE)=B109,"",VLOOKUP($A109,'[1]2. Child Protection'!$B$8:$BG$226,'[1]2. Child Protection'!V$1,FALSE)-B109)</f>
        <v/>
      </c>
      <c r="K109" s="52" t="str">
        <f>IF(VLOOKUP($A109,'[1]2. Child Protection'!$B$8:$BG$226,'[1]2. Child Protection'!W$1,FALSE)=C109,"",VLOOKUP($A109,'[1]2. Child Protection'!$B$8:$BG$226,'[1]2. Child Protection'!W$1,FALSE))</f>
        <v/>
      </c>
      <c r="L109" s="52" t="str">
        <f>IF(VLOOKUP($A109,'[1]2. Child Protection'!$B$8:$BG$226,'[1]2. Child Protection'!X$1,FALSE)=D109,"",VLOOKUP($A109,'[1]2. Child Protection'!$B$8:$BG$226,'[1]2. Child Protection'!X$1,FALSE)-D109)</f>
        <v/>
      </c>
      <c r="M109" s="52" t="str">
        <f>IF(VLOOKUP($A109,'[1]2. Child Protection'!$B$8:$BG$226,'[1]2. Child Protection'!Y$1,FALSE)=E109,"",VLOOKUP($A109,'[1]2. Child Protection'!$B$8:$BG$226,'[1]2. Child Protection'!Y$1,FALSE))</f>
        <v/>
      </c>
      <c r="N109" s="52" t="str">
        <f>IF(VLOOKUP($A109,'[1]2. Child Protection'!$B$8:$BG$226,'[1]2. Child Protection'!Z$1,FALSE)=F109,"",VLOOKUP($A109,'[1]2. Child Protection'!$B$8:$BG$226,'[1]2. Child Protection'!Z$1,FALSE)-F109)</f>
        <v/>
      </c>
      <c r="O109" s="52" t="str">
        <f>IF(VLOOKUP($A109,'[1]2. Child Protection'!$B$8:$BG$226,'[1]2. Child Protection'!AA$1,FALSE)=G109,"",VLOOKUP($A109,'[1]2. Child Protection'!$B$8:$BG$226,'[1]2. Child Protection'!AA$1,FALSE))</f>
        <v/>
      </c>
      <c r="P109" s="3" t="str">
        <f>IF(VLOOKUP($A109,'[1]2. Child Protection'!$B$8:$BG$226,'[1]2. Child Protection'!AB$1,FALSE)=H109,"",VLOOKUP($A109,'[1]2. Child Protection'!$B$8:$BG$226,'[1]2. Child Protection'!AB$1,FALSE))</f>
        <v>UNSD Population and Vital Statistics Report, January 2021, latest update on 4 Jan 2022</v>
      </c>
    </row>
    <row r="110" spans="1:16" x14ac:dyDescent="0.2">
      <c r="A110" s="2" t="s">
        <v>159</v>
      </c>
      <c r="B110" s="13">
        <v>99.5</v>
      </c>
      <c r="C110" s="14" t="s">
        <v>36</v>
      </c>
      <c r="D110" s="15">
        <v>99.5</v>
      </c>
      <c r="E110" s="16" t="s">
        <v>36</v>
      </c>
      <c r="F110" s="15">
        <v>99.6</v>
      </c>
      <c r="G110" s="16" t="s">
        <v>36</v>
      </c>
      <c r="H110" s="17" t="s">
        <v>94</v>
      </c>
      <c r="J110" s="52">
        <f>IF(VLOOKUP($A110,'[1]2. Child Protection'!$B$8:$BG$226,'[1]2. Child Protection'!V$1,FALSE)=B110,"",VLOOKUP($A110,'[1]2. Child Protection'!$B$8:$BG$226,'[1]2. Child Protection'!V$1,FALSE)-B110)</f>
        <v>-0.59999999999999432</v>
      </c>
      <c r="K110" s="52" t="str">
        <f>IF(VLOOKUP($A110,'[1]2. Child Protection'!$B$8:$BG$226,'[1]2. Child Protection'!W$1,FALSE)=C110,"",VLOOKUP($A110,'[1]2. Child Protection'!$B$8:$BG$226,'[1]2. Child Protection'!W$1,FALSE))</f>
        <v>y</v>
      </c>
      <c r="L110" s="52">
        <f>IF(VLOOKUP($A110,'[1]2. Child Protection'!$B$8:$BG$226,'[1]2. Child Protection'!X$1,FALSE)=D110,"",VLOOKUP($A110,'[1]2. Child Protection'!$B$8:$BG$226,'[1]2. Child Protection'!X$1,FALSE)-D110)</f>
        <v>0.29999999999999716</v>
      </c>
      <c r="M110" s="52" t="str">
        <f>IF(VLOOKUP($A110,'[1]2. Child Protection'!$B$8:$BG$226,'[1]2. Child Protection'!Y$1,FALSE)=E110,"",VLOOKUP($A110,'[1]2. Child Protection'!$B$8:$BG$226,'[1]2. Child Protection'!Y$1,FALSE))</f>
        <v>y</v>
      </c>
      <c r="N110" s="52">
        <f>IF(VLOOKUP($A110,'[1]2. Child Protection'!$B$8:$BG$226,'[1]2. Child Protection'!Z$1,FALSE)=F110,"",VLOOKUP($A110,'[1]2. Child Protection'!$B$8:$BG$226,'[1]2. Child Protection'!Z$1,FALSE)-F110)</f>
        <v>-1.5999999999999943</v>
      </c>
      <c r="O110" s="52" t="str">
        <f>IF(VLOOKUP($A110,'[1]2. Child Protection'!$B$8:$BG$226,'[1]2. Child Protection'!AA$1,FALSE)=G110,"",VLOOKUP($A110,'[1]2. Child Protection'!$B$8:$BG$226,'[1]2. Child Protection'!AA$1,FALSE))</f>
        <v>y</v>
      </c>
      <c r="P110" s="3" t="str">
        <f>IF(VLOOKUP($A110,'[1]2. Child Protection'!$B$8:$BG$226,'[1]2. Child Protection'!AB$1,FALSE)=H110,"",VLOOKUP($A110,'[1]2. Child Protection'!$B$8:$BG$226,'[1]2. Child Protection'!AB$1,FALSE))</f>
        <v>MICS 2015-16</v>
      </c>
    </row>
    <row r="111" spans="1:16" x14ac:dyDescent="0.2">
      <c r="A111" s="2" t="s">
        <v>160</v>
      </c>
      <c r="B111" s="13">
        <v>44.5</v>
      </c>
      <c r="C111" s="14" t="s">
        <v>12</v>
      </c>
      <c r="D111" s="15">
        <v>45.5</v>
      </c>
      <c r="E111" s="16" t="s">
        <v>12</v>
      </c>
      <c r="F111" s="15">
        <v>43.5</v>
      </c>
      <c r="G111" s="16" t="s">
        <v>12</v>
      </c>
      <c r="H111" s="17" t="s">
        <v>117</v>
      </c>
      <c r="J111" s="52" t="str">
        <f>IF(VLOOKUP($A111,'[1]2. Child Protection'!$B$8:$BG$226,'[1]2. Child Protection'!V$1,FALSE)=B111,"",VLOOKUP($A111,'[1]2. Child Protection'!$B$8:$BG$226,'[1]2. Child Protection'!V$1,FALSE)-B111)</f>
        <v/>
      </c>
      <c r="K111" s="52" t="str">
        <f>IF(VLOOKUP($A111,'[1]2. Child Protection'!$B$8:$BG$226,'[1]2. Child Protection'!W$1,FALSE)=C111,"",VLOOKUP($A111,'[1]2. Child Protection'!$B$8:$BG$226,'[1]2. Child Protection'!W$1,FALSE))</f>
        <v/>
      </c>
      <c r="L111" s="52" t="str">
        <f>IF(VLOOKUP($A111,'[1]2. Child Protection'!$B$8:$BG$226,'[1]2. Child Protection'!X$1,FALSE)=D111,"",VLOOKUP($A111,'[1]2. Child Protection'!$B$8:$BG$226,'[1]2. Child Protection'!X$1,FALSE)-D111)</f>
        <v/>
      </c>
      <c r="M111" s="52" t="str">
        <f>IF(VLOOKUP($A111,'[1]2. Child Protection'!$B$8:$BG$226,'[1]2. Child Protection'!Y$1,FALSE)=E111,"",VLOOKUP($A111,'[1]2. Child Protection'!$B$8:$BG$226,'[1]2. Child Protection'!Y$1,FALSE))</f>
        <v/>
      </c>
      <c r="N111" s="52" t="str">
        <f>IF(VLOOKUP($A111,'[1]2. Child Protection'!$B$8:$BG$226,'[1]2. Child Protection'!Z$1,FALSE)=F111,"",VLOOKUP($A111,'[1]2. Child Protection'!$B$8:$BG$226,'[1]2. Child Protection'!Z$1,FALSE)-F111)</f>
        <v/>
      </c>
      <c r="O111" s="52" t="str">
        <f>IF(VLOOKUP($A111,'[1]2. Child Protection'!$B$8:$BG$226,'[1]2. Child Protection'!AA$1,FALSE)=G111,"",VLOOKUP($A111,'[1]2. Child Protection'!$B$8:$BG$226,'[1]2. Child Protection'!AA$1,FALSE))</f>
        <v/>
      </c>
      <c r="P111" s="3" t="str">
        <f>IF(VLOOKUP($A111,'[1]2. Child Protection'!$B$8:$BG$226,'[1]2. Child Protection'!AB$1,FALSE)=H111,"",VLOOKUP($A111,'[1]2. Child Protection'!$B$8:$BG$226,'[1]2. Child Protection'!AB$1,FALSE))</f>
        <v/>
      </c>
    </row>
    <row r="112" spans="1:16" x14ac:dyDescent="0.2">
      <c r="A112" s="2" t="s">
        <v>161</v>
      </c>
      <c r="B112" s="13">
        <v>24.6</v>
      </c>
      <c r="C112" s="14" t="s">
        <v>28</v>
      </c>
      <c r="D112" s="15">
        <v>24.8</v>
      </c>
      <c r="E112" s="16" t="s">
        <v>28</v>
      </c>
      <c r="F112" s="15">
        <v>24.4</v>
      </c>
      <c r="G112" s="16" t="s">
        <v>28</v>
      </c>
      <c r="H112" s="17" t="s">
        <v>162</v>
      </c>
      <c r="J112" s="52">
        <f>IF(VLOOKUP($A112,'[1]2. Child Protection'!$B$8:$BG$226,'[1]2. Child Protection'!V$1,FALSE)=B112,"",VLOOKUP($A112,'[1]2. Child Protection'!$B$8:$BG$226,'[1]2. Child Protection'!V$1,FALSE)-B112)</f>
        <v>41.699999999999996</v>
      </c>
      <c r="K112" s="52">
        <f>IF(VLOOKUP($A112,'[1]2. Child Protection'!$B$8:$BG$226,'[1]2. Child Protection'!W$1,FALSE)=C112,"",VLOOKUP($A112,'[1]2. Child Protection'!$B$8:$BG$226,'[1]2. Child Protection'!W$1,FALSE))</f>
        <v>0</v>
      </c>
      <c r="L112" s="52">
        <f>IF(VLOOKUP($A112,'[1]2. Child Protection'!$B$8:$BG$226,'[1]2. Child Protection'!X$1,FALSE)=D112,"",VLOOKUP($A112,'[1]2. Child Protection'!$B$8:$BG$226,'[1]2. Child Protection'!X$1,FALSE)-D112)</f>
        <v>42.3</v>
      </c>
      <c r="M112" s="52">
        <f>IF(VLOOKUP($A112,'[1]2. Child Protection'!$B$8:$BG$226,'[1]2. Child Protection'!Y$1,FALSE)=E112,"",VLOOKUP($A112,'[1]2. Child Protection'!$B$8:$BG$226,'[1]2. Child Protection'!Y$1,FALSE))</f>
        <v>0</v>
      </c>
      <c r="N112" s="52">
        <f>IF(VLOOKUP($A112,'[1]2. Child Protection'!$B$8:$BG$226,'[1]2. Child Protection'!Z$1,FALSE)=F112,"",VLOOKUP($A112,'[1]2. Child Protection'!$B$8:$BG$226,'[1]2. Child Protection'!Z$1,FALSE)-F112)</f>
        <v>41.000000000000007</v>
      </c>
      <c r="O112" s="52">
        <f>IF(VLOOKUP($A112,'[1]2. Child Protection'!$B$8:$BG$226,'[1]2. Child Protection'!AA$1,FALSE)=G112,"",VLOOKUP($A112,'[1]2. Child Protection'!$B$8:$BG$226,'[1]2. Child Protection'!AA$1,FALSE))</f>
        <v>0</v>
      </c>
      <c r="P112" s="3" t="str">
        <f>IF(VLOOKUP($A112,'[1]2. Child Protection'!$B$8:$BG$226,'[1]2. Child Protection'!AB$1,FALSE)=H112,"",VLOOKUP($A112,'[1]2. Child Protection'!$B$8:$BG$226,'[1]2. Child Protection'!AB$1,FALSE))</f>
        <v>DHS 2019-20</v>
      </c>
    </row>
    <row r="113" spans="1:16" x14ac:dyDescent="0.2">
      <c r="A113" s="2" t="s">
        <v>179</v>
      </c>
      <c r="B113" s="13" t="s">
        <v>23</v>
      </c>
      <c r="C113" s="14" t="s">
        <v>23</v>
      </c>
      <c r="D113" s="15" t="s">
        <v>23</v>
      </c>
      <c r="E113" s="16" t="s">
        <v>23</v>
      </c>
      <c r="F113" s="15" t="s">
        <v>23</v>
      </c>
      <c r="G113" s="16" t="s">
        <v>23</v>
      </c>
      <c r="H113" s="17" t="s">
        <v>23</v>
      </c>
      <c r="J113" s="52" t="str">
        <f>IF(VLOOKUP($A113,'[1]2. Child Protection'!$B$8:$BG$226,'[1]2. Child Protection'!V$1,FALSE)=B113,"",VLOOKUP($A113,'[1]2. Child Protection'!$B$8:$BG$226,'[1]2. Child Protection'!V$1,FALSE)-B113)</f>
        <v/>
      </c>
      <c r="K113" s="52">
        <f>IF(VLOOKUP($A113,'[1]2. Child Protection'!$B$8:$BG$226,'[1]2. Child Protection'!W$1,FALSE)=C113,"",VLOOKUP($A113,'[1]2. Child Protection'!$B$8:$BG$226,'[1]2. Child Protection'!W$1,FALSE))</f>
        <v>0</v>
      </c>
      <c r="L113" s="52" t="str">
        <f>IF(VLOOKUP($A113,'[1]2. Child Protection'!$B$8:$BG$226,'[1]2. Child Protection'!X$1,FALSE)=D113,"",VLOOKUP($A113,'[1]2. Child Protection'!$B$8:$BG$226,'[1]2. Child Protection'!X$1,FALSE)-D113)</f>
        <v/>
      </c>
      <c r="M113" s="52">
        <f>IF(VLOOKUP($A113,'[1]2. Child Protection'!$B$8:$BG$226,'[1]2. Child Protection'!Y$1,FALSE)=E113,"",VLOOKUP($A113,'[1]2. Child Protection'!$B$8:$BG$226,'[1]2. Child Protection'!Y$1,FALSE))</f>
        <v>0</v>
      </c>
      <c r="N113" s="52" t="str">
        <f>IF(VLOOKUP($A113,'[1]2. Child Protection'!$B$8:$BG$226,'[1]2. Child Protection'!Z$1,FALSE)=F113,"",VLOOKUP($A113,'[1]2. Child Protection'!$B$8:$BG$226,'[1]2. Child Protection'!Z$1,FALSE)-F113)</f>
        <v/>
      </c>
      <c r="O113" s="52">
        <f>IF(VLOOKUP($A113,'[1]2. Child Protection'!$B$8:$BG$226,'[1]2. Child Protection'!AA$1,FALSE)=G113,"",VLOOKUP($A113,'[1]2. Child Protection'!$B$8:$BG$226,'[1]2. Child Protection'!AA$1,FALSE))</f>
        <v>0</v>
      </c>
      <c r="P113" s="3">
        <f>IF(VLOOKUP($A113,'[1]2. Child Protection'!$B$8:$BG$226,'[1]2. Child Protection'!AB$1,FALSE)=H113,"",VLOOKUP($A113,'[1]2. Child Protection'!$B$8:$BG$226,'[1]2. Child Protection'!AB$1,FALSE))</f>
        <v>0</v>
      </c>
    </row>
    <row r="114" spans="1:16" x14ac:dyDescent="0.2">
      <c r="A114" s="2" t="s">
        <v>163</v>
      </c>
      <c r="B114" s="13">
        <v>100</v>
      </c>
      <c r="C114" s="14" t="s">
        <v>19</v>
      </c>
      <c r="D114" s="13">
        <v>100</v>
      </c>
      <c r="E114" s="14" t="s">
        <v>19</v>
      </c>
      <c r="F114" s="13">
        <v>100</v>
      </c>
      <c r="G114" s="14" t="s">
        <v>19</v>
      </c>
      <c r="H114" s="17" t="s">
        <v>30</v>
      </c>
      <c r="J114" s="52" t="str">
        <f>IF(VLOOKUP($A114,'[1]2. Child Protection'!$B$8:$BG$226,'[1]2. Child Protection'!V$1,FALSE)=B114,"",VLOOKUP($A114,'[1]2. Child Protection'!$B$8:$BG$226,'[1]2. Child Protection'!V$1,FALSE)-B114)</f>
        <v/>
      </c>
      <c r="K114" s="52" t="str">
        <f>IF(VLOOKUP($A114,'[1]2. Child Protection'!$B$8:$BG$226,'[1]2. Child Protection'!W$1,FALSE)=C114,"",VLOOKUP($A114,'[1]2. Child Protection'!$B$8:$BG$226,'[1]2. Child Protection'!W$1,FALSE))</f>
        <v/>
      </c>
      <c r="L114" s="52" t="str">
        <f>IF(VLOOKUP($A114,'[1]2. Child Protection'!$B$8:$BG$226,'[1]2. Child Protection'!X$1,FALSE)=D114,"",VLOOKUP($A114,'[1]2. Child Protection'!$B$8:$BG$226,'[1]2. Child Protection'!X$1,FALSE)-D114)</f>
        <v/>
      </c>
      <c r="M114" s="52" t="str">
        <f>IF(VLOOKUP($A114,'[1]2. Child Protection'!$B$8:$BG$226,'[1]2. Child Protection'!Y$1,FALSE)=E114,"",VLOOKUP($A114,'[1]2. Child Protection'!$B$8:$BG$226,'[1]2. Child Protection'!Y$1,FALSE))</f>
        <v/>
      </c>
      <c r="N114" s="52" t="str">
        <f>IF(VLOOKUP($A114,'[1]2. Child Protection'!$B$8:$BG$226,'[1]2. Child Protection'!Z$1,FALSE)=F114,"",VLOOKUP($A114,'[1]2. Child Protection'!$B$8:$BG$226,'[1]2. Child Protection'!Z$1,FALSE)-F114)</f>
        <v/>
      </c>
      <c r="O114" s="52" t="str">
        <f>IF(VLOOKUP($A114,'[1]2. Child Protection'!$B$8:$BG$226,'[1]2. Child Protection'!AA$1,FALSE)=G114,"",VLOOKUP($A114,'[1]2. Child Protection'!$B$8:$BG$226,'[1]2. Child Protection'!AA$1,FALSE))</f>
        <v/>
      </c>
      <c r="P114" s="3" t="str">
        <f>IF(VLOOKUP($A114,'[1]2. Child Protection'!$B$8:$BG$226,'[1]2. Child Protection'!AB$1,FALSE)=H114,"",VLOOKUP($A114,'[1]2. Child Protection'!$B$8:$BG$226,'[1]2. Child Protection'!AB$1,FALSE))</f>
        <v>UNSD Population and Vital Statistics Report, January 2021, latest update on 4 Jan 2022</v>
      </c>
    </row>
    <row r="115" spans="1:16" s="48" customFormat="1" x14ac:dyDescent="0.2">
      <c r="A115" s="48" t="s">
        <v>164</v>
      </c>
      <c r="B115" s="49">
        <v>100</v>
      </c>
      <c r="C115" s="50"/>
      <c r="D115" s="49">
        <v>100</v>
      </c>
      <c r="E115" s="50"/>
      <c r="F115" s="49">
        <v>100</v>
      </c>
      <c r="G115" s="50"/>
      <c r="H115" s="51" t="s">
        <v>165</v>
      </c>
      <c r="J115" s="54" t="str">
        <f>IF(VLOOKUP($A115,'[1]2. Child Protection'!$B$8:$BG$226,'[1]2. Child Protection'!V$1,FALSE)=B115,"",VLOOKUP($A115,'[1]2. Child Protection'!$B$8:$BG$226,'[1]2. Child Protection'!V$1,FALSE)-B115)</f>
        <v/>
      </c>
      <c r="K115" s="54" t="str">
        <f>IF(VLOOKUP($A115,'[1]2. Child Protection'!$B$8:$BG$226,'[1]2. Child Protection'!W$1,FALSE)=C115,"",VLOOKUP($A115,'[1]2. Child Protection'!$B$8:$BG$226,'[1]2. Child Protection'!W$1,FALSE))</f>
        <v>y</v>
      </c>
      <c r="L115" s="54" t="str">
        <f>IF(VLOOKUP($A115,'[1]2. Child Protection'!$B$8:$BG$226,'[1]2. Child Protection'!X$1,FALSE)=D115,"",VLOOKUP($A115,'[1]2. Child Protection'!$B$8:$BG$226,'[1]2. Child Protection'!X$1,FALSE)-D115)</f>
        <v/>
      </c>
      <c r="M115" s="54" t="str">
        <f>IF(VLOOKUP($A115,'[1]2. Child Protection'!$B$8:$BG$226,'[1]2. Child Protection'!Y$1,FALSE)=E115,"",VLOOKUP($A115,'[1]2. Child Protection'!$B$8:$BG$226,'[1]2. Child Protection'!Y$1,FALSE))</f>
        <v>y</v>
      </c>
      <c r="N115" s="54" t="str">
        <f>IF(VLOOKUP($A115,'[1]2. Child Protection'!$B$8:$BG$226,'[1]2. Child Protection'!Z$1,FALSE)=F115,"",VLOOKUP($A115,'[1]2. Child Protection'!$B$8:$BG$226,'[1]2. Child Protection'!Z$1,FALSE)-F115)</f>
        <v/>
      </c>
      <c r="O115" s="54" t="str">
        <f>IF(VLOOKUP($A115,'[1]2. Child Protection'!$B$8:$BG$226,'[1]2. Child Protection'!AA$1,FALSE)=G115,"",VLOOKUP($A115,'[1]2. Child Protection'!$B$8:$BG$226,'[1]2. Child Protection'!AA$1,FALSE))</f>
        <v>y</v>
      </c>
      <c r="P115" s="48" t="str">
        <f>IF(VLOOKUP($A115,'[1]2. Child Protection'!$B$8:$BG$226,'[1]2. Child Protection'!AB$1,FALSE)=H115,"",VLOOKUP($A115,'[1]2. Child Protection'!$B$8:$BG$226,'[1]2. Child Protection'!AB$1,FALSE))</f>
        <v>Statistics Lithuania 2020</v>
      </c>
    </row>
    <row r="116" spans="1:16" x14ac:dyDescent="0.2">
      <c r="A116" s="2" t="s">
        <v>166</v>
      </c>
      <c r="B116" s="13">
        <v>100</v>
      </c>
      <c r="C116" s="14" t="s">
        <v>19</v>
      </c>
      <c r="D116" s="13">
        <v>100</v>
      </c>
      <c r="E116" s="14" t="s">
        <v>19</v>
      </c>
      <c r="F116" s="13">
        <v>100</v>
      </c>
      <c r="G116" s="14" t="s">
        <v>19</v>
      </c>
      <c r="H116" s="17" t="s">
        <v>30</v>
      </c>
      <c r="J116" s="52" t="str">
        <f>IF(VLOOKUP($A116,'[1]2. Child Protection'!$B$8:$BG$226,'[1]2. Child Protection'!V$1,FALSE)=B116,"",VLOOKUP($A116,'[1]2. Child Protection'!$B$8:$BG$226,'[1]2. Child Protection'!V$1,FALSE)-B116)</f>
        <v/>
      </c>
      <c r="K116" s="52" t="str">
        <f>IF(VLOOKUP($A116,'[1]2. Child Protection'!$B$8:$BG$226,'[1]2. Child Protection'!W$1,FALSE)=C116,"",VLOOKUP($A116,'[1]2. Child Protection'!$B$8:$BG$226,'[1]2. Child Protection'!W$1,FALSE))</f>
        <v/>
      </c>
      <c r="L116" s="52" t="str">
        <f>IF(VLOOKUP($A116,'[1]2. Child Protection'!$B$8:$BG$226,'[1]2. Child Protection'!X$1,FALSE)=D116,"",VLOOKUP($A116,'[1]2. Child Protection'!$B$8:$BG$226,'[1]2. Child Protection'!X$1,FALSE)-D116)</f>
        <v/>
      </c>
      <c r="M116" s="52" t="str">
        <f>IF(VLOOKUP($A116,'[1]2. Child Protection'!$B$8:$BG$226,'[1]2. Child Protection'!Y$1,FALSE)=E116,"",VLOOKUP($A116,'[1]2. Child Protection'!$B$8:$BG$226,'[1]2. Child Protection'!Y$1,FALSE))</f>
        <v/>
      </c>
      <c r="N116" s="52" t="str">
        <f>IF(VLOOKUP($A116,'[1]2. Child Protection'!$B$8:$BG$226,'[1]2. Child Protection'!Z$1,FALSE)=F116,"",VLOOKUP($A116,'[1]2. Child Protection'!$B$8:$BG$226,'[1]2. Child Protection'!Z$1,FALSE)-F116)</f>
        <v/>
      </c>
      <c r="O116" s="52" t="str">
        <f>IF(VLOOKUP($A116,'[1]2. Child Protection'!$B$8:$BG$226,'[1]2. Child Protection'!AA$1,FALSE)=G116,"",VLOOKUP($A116,'[1]2. Child Protection'!$B$8:$BG$226,'[1]2. Child Protection'!AA$1,FALSE))</f>
        <v/>
      </c>
      <c r="P116" s="3" t="str">
        <f>IF(VLOOKUP($A116,'[1]2. Child Protection'!$B$8:$BG$226,'[1]2. Child Protection'!AB$1,FALSE)=H116,"",VLOOKUP($A116,'[1]2. Child Protection'!$B$8:$BG$226,'[1]2. Child Protection'!AB$1,FALSE))</f>
        <v>UNSD Population and Vital Statistics Report, January 2021, latest update on 4 Jan 2022</v>
      </c>
    </row>
    <row r="117" spans="1:16" x14ac:dyDescent="0.2">
      <c r="A117" s="2" t="s">
        <v>167</v>
      </c>
      <c r="B117" s="13">
        <v>78.599999999999994</v>
      </c>
      <c r="C117" s="14" t="s">
        <v>12</v>
      </c>
      <c r="D117" s="15">
        <v>78.7</v>
      </c>
      <c r="E117" s="16" t="s">
        <v>12</v>
      </c>
      <c r="F117" s="15">
        <v>78.400000000000006</v>
      </c>
      <c r="G117" s="16" t="s">
        <v>12</v>
      </c>
      <c r="H117" s="17" t="s">
        <v>117</v>
      </c>
      <c r="J117" s="52" t="str">
        <f>IF(VLOOKUP($A117,'[1]2. Child Protection'!$B$8:$BG$226,'[1]2. Child Protection'!V$1,FALSE)=B117,"",VLOOKUP($A117,'[1]2. Child Protection'!$B$8:$BG$226,'[1]2. Child Protection'!V$1,FALSE)-B117)</f>
        <v/>
      </c>
      <c r="K117" s="52" t="str">
        <f>IF(VLOOKUP($A117,'[1]2. Child Protection'!$B$8:$BG$226,'[1]2. Child Protection'!W$1,FALSE)=C117,"",VLOOKUP($A117,'[1]2. Child Protection'!$B$8:$BG$226,'[1]2. Child Protection'!W$1,FALSE))</f>
        <v/>
      </c>
      <c r="L117" s="52" t="str">
        <f>IF(VLOOKUP($A117,'[1]2. Child Protection'!$B$8:$BG$226,'[1]2. Child Protection'!X$1,FALSE)=D117,"",VLOOKUP($A117,'[1]2. Child Protection'!$B$8:$BG$226,'[1]2. Child Protection'!X$1,FALSE)-D117)</f>
        <v/>
      </c>
      <c r="M117" s="52" t="str">
        <f>IF(VLOOKUP($A117,'[1]2. Child Protection'!$B$8:$BG$226,'[1]2. Child Protection'!Y$1,FALSE)=E117,"",VLOOKUP($A117,'[1]2. Child Protection'!$B$8:$BG$226,'[1]2. Child Protection'!Y$1,FALSE))</f>
        <v/>
      </c>
      <c r="N117" s="52" t="str">
        <f>IF(VLOOKUP($A117,'[1]2. Child Protection'!$B$8:$BG$226,'[1]2. Child Protection'!Z$1,FALSE)=F117,"",VLOOKUP($A117,'[1]2. Child Protection'!$B$8:$BG$226,'[1]2. Child Protection'!Z$1,FALSE)-F117)</f>
        <v/>
      </c>
      <c r="O117" s="52" t="str">
        <f>IF(VLOOKUP($A117,'[1]2. Child Protection'!$B$8:$BG$226,'[1]2. Child Protection'!AA$1,FALSE)=G117,"",VLOOKUP($A117,'[1]2. Child Protection'!$B$8:$BG$226,'[1]2. Child Protection'!AA$1,FALSE))</f>
        <v/>
      </c>
      <c r="P117" s="3" t="str">
        <f>IF(VLOOKUP($A117,'[1]2. Child Protection'!$B$8:$BG$226,'[1]2. Child Protection'!AB$1,FALSE)=H117,"",VLOOKUP($A117,'[1]2. Child Protection'!$B$8:$BG$226,'[1]2. Child Protection'!AB$1,FALSE))</f>
        <v/>
      </c>
    </row>
    <row r="118" spans="1:16" x14ac:dyDescent="0.2">
      <c r="A118" s="2" t="s">
        <v>168</v>
      </c>
      <c r="B118" s="13">
        <v>5.6</v>
      </c>
      <c r="C118" s="14" t="s">
        <v>28</v>
      </c>
      <c r="D118" s="15">
        <v>5.8</v>
      </c>
      <c r="E118" s="16" t="s">
        <v>28</v>
      </c>
      <c r="F118" s="15">
        <v>5.4</v>
      </c>
      <c r="G118" s="16" t="s">
        <v>28</v>
      </c>
      <c r="H118" s="17" t="s">
        <v>169</v>
      </c>
      <c r="J118" s="52" t="str">
        <f>IF(VLOOKUP($A118,'[1]2. Child Protection'!$B$8:$BG$226,'[1]2. Child Protection'!V$1,FALSE)=B118,"",VLOOKUP($A118,'[1]2. Child Protection'!$B$8:$BG$226,'[1]2. Child Protection'!V$1,FALSE)-B118)</f>
        <v/>
      </c>
      <c r="K118" s="52" t="str">
        <f>IF(VLOOKUP($A118,'[1]2. Child Protection'!$B$8:$BG$226,'[1]2. Child Protection'!W$1,FALSE)=C118,"",VLOOKUP($A118,'[1]2. Child Protection'!$B$8:$BG$226,'[1]2. Child Protection'!W$1,FALSE))</f>
        <v/>
      </c>
      <c r="L118" s="52" t="str">
        <f>IF(VLOOKUP($A118,'[1]2. Child Protection'!$B$8:$BG$226,'[1]2. Child Protection'!X$1,FALSE)=D118,"",VLOOKUP($A118,'[1]2. Child Protection'!$B$8:$BG$226,'[1]2. Child Protection'!X$1,FALSE)-D118)</f>
        <v/>
      </c>
      <c r="M118" s="52" t="str">
        <f>IF(VLOOKUP($A118,'[1]2. Child Protection'!$B$8:$BG$226,'[1]2. Child Protection'!Y$1,FALSE)=E118,"",VLOOKUP($A118,'[1]2. Child Protection'!$B$8:$BG$226,'[1]2. Child Protection'!Y$1,FALSE))</f>
        <v/>
      </c>
      <c r="N118" s="52" t="str">
        <f>IF(VLOOKUP($A118,'[1]2. Child Protection'!$B$8:$BG$226,'[1]2. Child Protection'!Z$1,FALSE)=F118,"",VLOOKUP($A118,'[1]2. Child Protection'!$B$8:$BG$226,'[1]2. Child Protection'!Z$1,FALSE)-F118)</f>
        <v/>
      </c>
      <c r="O118" s="52" t="str">
        <f>IF(VLOOKUP($A118,'[1]2. Child Protection'!$B$8:$BG$226,'[1]2. Child Protection'!AA$1,FALSE)=G118,"",VLOOKUP($A118,'[1]2. Child Protection'!$B$8:$BG$226,'[1]2. Child Protection'!AA$1,FALSE))</f>
        <v/>
      </c>
      <c r="P118" s="3" t="str">
        <f>IF(VLOOKUP($A118,'[1]2. Child Protection'!$B$8:$BG$226,'[1]2. Child Protection'!AB$1,FALSE)=H118,"",VLOOKUP($A118,'[1]2. Child Protection'!$B$8:$BG$226,'[1]2. Child Protection'!AB$1,FALSE))</f>
        <v/>
      </c>
    </row>
    <row r="119" spans="1:16" x14ac:dyDescent="0.2">
      <c r="A119" s="2" t="s">
        <v>190</v>
      </c>
      <c r="B119" s="13" t="s">
        <v>23</v>
      </c>
      <c r="C119" s="14" t="s">
        <v>23</v>
      </c>
      <c r="D119" s="15" t="s">
        <v>23</v>
      </c>
      <c r="E119" s="16" t="s">
        <v>23</v>
      </c>
      <c r="F119" s="15" t="s">
        <v>23</v>
      </c>
      <c r="G119" s="16" t="s">
        <v>23</v>
      </c>
      <c r="H119" s="17" t="s">
        <v>23</v>
      </c>
      <c r="J119" s="52" t="str">
        <f>IF(VLOOKUP($A119,'[1]2. Child Protection'!$B$8:$BG$226,'[1]2. Child Protection'!V$1,FALSE)=B119,"",VLOOKUP($A119,'[1]2. Child Protection'!$B$8:$BG$226,'[1]2. Child Protection'!V$1,FALSE)-B119)</f>
        <v/>
      </c>
      <c r="K119" s="52">
        <f>IF(VLOOKUP($A119,'[1]2. Child Protection'!$B$8:$BG$226,'[1]2. Child Protection'!W$1,FALSE)=C119,"",VLOOKUP($A119,'[1]2. Child Protection'!$B$8:$BG$226,'[1]2. Child Protection'!W$1,FALSE))</f>
        <v>0</v>
      </c>
      <c r="L119" s="52" t="str">
        <f>IF(VLOOKUP($A119,'[1]2. Child Protection'!$B$8:$BG$226,'[1]2. Child Protection'!X$1,FALSE)=D119,"",VLOOKUP($A119,'[1]2. Child Protection'!$B$8:$BG$226,'[1]2. Child Protection'!X$1,FALSE)-D119)</f>
        <v/>
      </c>
      <c r="M119" s="52">
        <f>IF(VLOOKUP($A119,'[1]2. Child Protection'!$B$8:$BG$226,'[1]2. Child Protection'!Y$1,FALSE)=E119,"",VLOOKUP($A119,'[1]2. Child Protection'!$B$8:$BG$226,'[1]2. Child Protection'!Y$1,FALSE))</f>
        <v>0</v>
      </c>
      <c r="N119" s="52" t="str">
        <f>IF(VLOOKUP($A119,'[1]2. Child Protection'!$B$8:$BG$226,'[1]2. Child Protection'!Z$1,FALSE)=F119,"",VLOOKUP($A119,'[1]2. Child Protection'!$B$8:$BG$226,'[1]2. Child Protection'!Z$1,FALSE)-F119)</f>
        <v/>
      </c>
      <c r="O119" s="52">
        <f>IF(VLOOKUP($A119,'[1]2. Child Protection'!$B$8:$BG$226,'[1]2. Child Protection'!AA$1,FALSE)=G119,"",VLOOKUP($A119,'[1]2. Child Protection'!$B$8:$BG$226,'[1]2. Child Protection'!AA$1,FALSE))</f>
        <v>0</v>
      </c>
      <c r="P119" s="3">
        <f>IF(VLOOKUP($A119,'[1]2. Child Protection'!$B$8:$BG$226,'[1]2. Child Protection'!AB$1,FALSE)=H119,"",VLOOKUP($A119,'[1]2. Child Protection'!$B$8:$BG$226,'[1]2. Child Protection'!AB$1,FALSE))</f>
        <v>0</v>
      </c>
    </row>
    <row r="120" spans="1:16" x14ac:dyDescent="0.2">
      <c r="A120" s="2" t="s">
        <v>171</v>
      </c>
      <c r="B120" s="13">
        <v>98.8</v>
      </c>
      <c r="C120" s="14" t="s">
        <v>12</v>
      </c>
      <c r="D120" s="15">
        <v>98.5</v>
      </c>
      <c r="E120" s="16" t="s">
        <v>12</v>
      </c>
      <c r="F120" s="15">
        <v>99.1</v>
      </c>
      <c r="G120" s="16" t="s">
        <v>12</v>
      </c>
      <c r="H120" s="17" t="s">
        <v>63</v>
      </c>
      <c r="J120" s="52" t="str">
        <f>IF(VLOOKUP($A120,'[1]2. Child Protection'!$B$8:$BG$226,'[1]2. Child Protection'!V$1,FALSE)=B120,"",VLOOKUP($A120,'[1]2. Child Protection'!$B$8:$BG$226,'[1]2. Child Protection'!V$1,FALSE)-B120)</f>
        <v/>
      </c>
      <c r="K120" s="52" t="str">
        <f>IF(VLOOKUP($A120,'[1]2. Child Protection'!$B$8:$BG$226,'[1]2. Child Protection'!W$1,FALSE)=C120,"",VLOOKUP($A120,'[1]2. Child Protection'!$B$8:$BG$226,'[1]2. Child Protection'!W$1,FALSE))</f>
        <v/>
      </c>
      <c r="L120" s="52" t="str">
        <f>IF(VLOOKUP($A120,'[1]2. Child Protection'!$B$8:$BG$226,'[1]2. Child Protection'!X$1,FALSE)=D120,"",VLOOKUP($A120,'[1]2. Child Protection'!$B$8:$BG$226,'[1]2. Child Protection'!X$1,FALSE)-D120)</f>
        <v/>
      </c>
      <c r="M120" s="52" t="str">
        <f>IF(VLOOKUP($A120,'[1]2. Child Protection'!$B$8:$BG$226,'[1]2. Child Protection'!Y$1,FALSE)=E120,"",VLOOKUP($A120,'[1]2. Child Protection'!$B$8:$BG$226,'[1]2. Child Protection'!Y$1,FALSE))</f>
        <v/>
      </c>
      <c r="N120" s="52" t="str">
        <f>IF(VLOOKUP($A120,'[1]2. Child Protection'!$B$8:$BG$226,'[1]2. Child Protection'!Z$1,FALSE)=F120,"",VLOOKUP($A120,'[1]2. Child Protection'!$B$8:$BG$226,'[1]2. Child Protection'!Z$1,FALSE)-F120)</f>
        <v/>
      </c>
      <c r="O120" s="52" t="str">
        <f>IF(VLOOKUP($A120,'[1]2. Child Protection'!$B$8:$BG$226,'[1]2. Child Protection'!AA$1,FALSE)=G120,"",VLOOKUP($A120,'[1]2. Child Protection'!$B$8:$BG$226,'[1]2. Child Protection'!AA$1,FALSE))</f>
        <v/>
      </c>
      <c r="P120" s="3" t="str">
        <f>IF(VLOOKUP($A120,'[1]2. Child Protection'!$B$8:$BG$226,'[1]2. Child Protection'!AB$1,FALSE)=H120,"",VLOOKUP($A120,'[1]2. Child Protection'!$B$8:$BG$226,'[1]2. Child Protection'!AB$1,FALSE))</f>
        <v/>
      </c>
    </row>
    <row r="121" spans="1:16" x14ac:dyDescent="0.2">
      <c r="A121" s="2" t="s">
        <v>172</v>
      </c>
      <c r="B121" s="13">
        <v>86.7</v>
      </c>
      <c r="C121" s="14" t="s">
        <v>28</v>
      </c>
      <c r="D121" s="15">
        <v>87.8</v>
      </c>
      <c r="E121" s="16" t="s">
        <v>28</v>
      </c>
      <c r="F121" s="15">
        <v>85.6</v>
      </c>
      <c r="G121" s="16" t="s">
        <v>28</v>
      </c>
      <c r="H121" s="17" t="s">
        <v>71</v>
      </c>
      <c r="J121" s="52" t="str">
        <f>IF(VLOOKUP($A121,'[1]2. Child Protection'!$B$8:$BG$226,'[1]2. Child Protection'!V$1,FALSE)=B121,"",VLOOKUP($A121,'[1]2. Child Protection'!$B$8:$BG$226,'[1]2. Child Protection'!V$1,FALSE)-B121)</f>
        <v/>
      </c>
      <c r="K121" s="52" t="str">
        <f>IF(VLOOKUP($A121,'[1]2. Child Protection'!$B$8:$BG$226,'[1]2. Child Protection'!W$1,FALSE)=C121,"",VLOOKUP($A121,'[1]2. Child Protection'!$B$8:$BG$226,'[1]2. Child Protection'!W$1,FALSE))</f>
        <v/>
      </c>
      <c r="L121" s="52" t="str">
        <f>IF(VLOOKUP($A121,'[1]2. Child Protection'!$B$8:$BG$226,'[1]2. Child Protection'!X$1,FALSE)=D121,"",VLOOKUP($A121,'[1]2. Child Protection'!$B$8:$BG$226,'[1]2. Child Protection'!X$1,FALSE)-D121)</f>
        <v/>
      </c>
      <c r="M121" s="52" t="str">
        <f>IF(VLOOKUP($A121,'[1]2. Child Protection'!$B$8:$BG$226,'[1]2. Child Protection'!Y$1,FALSE)=E121,"",VLOOKUP($A121,'[1]2. Child Protection'!$B$8:$BG$226,'[1]2. Child Protection'!Y$1,FALSE))</f>
        <v/>
      </c>
      <c r="N121" s="52" t="str">
        <f>IF(VLOOKUP($A121,'[1]2. Child Protection'!$B$8:$BG$226,'[1]2. Child Protection'!Z$1,FALSE)=F121,"",VLOOKUP($A121,'[1]2. Child Protection'!$B$8:$BG$226,'[1]2. Child Protection'!Z$1,FALSE)-F121)</f>
        <v/>
      </c>
      <c r="O121" s="52" t="str">
        <f>IF(VLOOKUP($A121,'[1]2. Child Protection'!$B$8:$BG$226,'[1]2. Child Protection'!AA$1,FALSE)=G121,"",VLOOKUP($A121,'[1]2. Child Protection'!$B$8:$BG$226,'[1]2. Child Protection'!AA$1,FALSE))</f>
        <v/>
      </c>
      <c r="P121" s="3" t="str">
        <f>IF(VLOOKUP($A121,'[1]2. Child Protection'!$B$8:$BG$226,'[1]2. Child Protection'!AB$1,FALSE)=H121,"",VLOOKUP($A121,'[1]2. Child Protection'!$B$8:$BG$226,'[1]2. Child Protection'!AB$1,FALSE))</f>
        <v/>
      </c>
    </row>
    <row r="122" spans="1:16" x14ac:dyDescent="0.2">
      <c r="A122" s="2" t="s">
        <v>173</v>
      </c>
      <c r="B122" s="13">
        <v>100</v>
      </c>
      <c r="C122" s="14" t="s">
        <v>19</v>
      </c>
      <c r="D122" s="13">
        <v>100</v>
      </c>
      <c r="E122" s="14" t="s">
        <v>19</v>
      </c>
      <c r="F122" s="13">
        <v>100</v>
      </c>
      <c r="G122" s="14" t="s">
        <v>19</v>
      </c>
      <c r="H122" s="17" t="s">
        <v>30</v>
      </c>
      <c r="J122" s="52" t="str">
        <f>IF(VLOOKUP($A122,'[1]2. Child Protection'!$B$8:$BG$226,'[1]2. Child Protection'!V$1,FALSE)=B122,"",VLOOKUP($A122,'[1]2. Child Protection'!$B$8:$BG$226,'[1]2. Child Protection'!V$1,FALSE)-B122)</f>
        <v/>
      </c>
      <c r="K122" s="52" t="str">
        <f>IF(VLOOKUP($A122,'[1]2. Child Protection'!$B$8:$BG$226,'[1]2. Child Protection'!W$1,FALSE)=C122,"",VLOOKUP($A122,'[1]2. Child Protection'!$B$8:$BG$226,'[1]2. Child Protection'!W$1,FALSE))</f>
        <v/>
      </c>
      <c r="L122" s="52" t="str">
        <f>IF(VLOOKUP($A122,'[1]2. Child Protection'!$B$8:$BG$226,'[1]2. Child Protection'!X$1,FALSE)=D122,"",VLOOKUP($A122,'[1]2. Child Protection'!$B$8:$BG$226,'[1]2. Child Protection'!X$1,FALSE)-D122)</f>
        <v/>
      </c>
      <c r="M122" s="52" t="str">
        <f>IF(VLOOKUP($A122,'[1]2. Child Protection'!$B$8:$BG$226,'[1]2. Child Protection'!Y$1,FALSE)=E122,"",VLOOKUP($A122,'[1]2. Child Protection'!$B$8:$BG$226,'[1]2. Child Protection'!Y$1,FALSE))</f>
        <v/>
      </c>
      <c r="N122" s="52" t="str">
        <f>IF(VLOOKUP($A122,'[1]2. Child Protection'!$B$8:$BG$226,'[1]2. Child Protection'!Z$1,FALSE)=F122,"",VLOOKUP($A122,'[1]2. Child Protection'!$B$8:$BG$226,'[1]2. Child Protection'!Z$1,FALSE)-F122)</f>
        <v/>
      </c>
      <c r="O122" s="52" t="str">
        <f>IF(VLOOKUP($A122,'[1]2. Child Protection'!$B$8:$BG$226,'[1]2. Child Protection'!AA$1,FALSE)=G122,"",VLOOKUP($A122,'[1]2. Child Protection'!$B$8:$BG$226,'[1]2. Child Protection'!AA$1,FALSE))</f>
        <v/>
      </c>
      <c r="P122" s="3" t="str">
        <f>IF(VLOOKUP($A122,'[1]2. Child Protection'!$B$8:$BG$226,'[1]2. Child Protection'!AB$1,FALSE)=H122,"",VLOOKUP($A122,'[1]2. Child Protection'!$B$8:$BG$226,'[1]2. Child Protection'!AB$1,FALSE))</f>
        <v>UNSD Population and Vital Statistics Report, January 2021, latest update on 4 Jan 2022</v>
      </c>
    </row>
    <row r="123" spans="1:16" x14ac:dyDescent="0.2">
      <c r="A123" s="2" t="s">
        <v>174</v>
      </c>
      <c r="B123" s="13">
        <v>83.8</v>
      </c>
      <c r="C123" s="14" t="s">
        <v>12</v>
      </c>
      <c r="D123" s="15">
        <v>85.1</v>
      </c>
      <c r="E123" s="16" t="s">
        <v>12</v>
      </c>
      <c r="F123" s="15">
        <v>82.3</v>
      </c>
      <c r="G123" s="16" t="s">
        <v>12</v>
      </c>
      <c r="H123" s="17" t="s">
        <v>175</v>
      </c>
      <c r="J123" s="52" t="str">
        <f>IF(VLOOKUP($A123,'[1]2. Child Protection'!$B$8:$BG$226,'[1]2. Child Protection'!V$1,FALSE)=B123,"",VLOOKUP($A123,'[1]2. Child Protection'!$B$8:$BG$226,'[1]2. Child Protection'!V$1,FALSE)-B123)</f>
        <v/>
      </c>
      <c r="K123" s="52" t="str">
        <f>IF(VLOOKUP($A123,'[1]2. Child Protection'!$B$8:$BG$226,'[1]2. Child Protection'!W$1,FALSE)=C123,"",VLOOKUP($A123,'[1]2. Child Protection'!$B$8:$BG$226,'[1]2. Child Protection'!W$1,FALSE))</f>
        <v/>
      </c>
      <c r="L123" s="52" t="str">
        <f>IF(VLOOKUP($A123,'[1]2. Child Protection'!$B$8:$BG$226,'[1]2. Child Protection'!X$1,FALSE)=D123,"",VLOOKUP($A123,'[1]2. Child Protection'!$B$8:$BG$226,'[1]2. Child Protection'!X$1,FALSE)-D123)</f>
        <v/>
      </c>
      <c r="M123" s="52" t="str">
        <f>IF(VLOOKUP($A123,'[1]2. Child Protection'!$B$8:$BG$226,'[1]2. Child Protection'!Y$1,FALSE)=E123,"",VLOOKUP($A123,'[1]2. Child Protection'!$B$8:$BG$226,'[1]2. Child Protection'!Y$1,FALSE))</f>
        <v/>
      </c>
      <c r="N123" s="52" t="str">
        <f>IF(VLOOKUP($A123,'[1]2. Child Protection'!$B$8:$BG$226,'[1]2. Child Protection'!Z$1,FALSE)=F123,"",VLOOKUP($A123,'[1]2. Child Protection'!$B$8:$BG$226,'[1]2. Child Protection'!Z$1,FALSE)-F123)</f>
        <v/>
      </c>
      <c r="O123" s="52" t="str">
        <f>IF(VLOOKUP($A123,'[1]2. Child Protection'!$B$8:$BG$226,'[1]2. Child Protection'!AA$1,FALSE)=G123,"",VLOOKUP($A123,'[1]2. Child Protection'!$B$8:$BG$226,'[1]2. Child Protection'!AA$1,FALSE))</f>
        <v/>
      </c>
      <c r="P123" s="3" t="str">
        <f>IF(VLOOKUP($A123,'[1]2. Child Protection'!$B$8:$BG$226,'[1]2. Child Protection'!AB$1,FALSE)=H123,"",VLOOKUP($A123,'[1]2. Child Protection'!$B$8:$BG$226,'[1]2. Child Protection'!AB$1,FALSE))</f>
        <v/>
      </c>
    </row>
    <row r="124" spans="1:16" x14ac:dyDescent="0.2">
      <c r="A124" s="2" t="s">
        <v>176</v>
      </c>
      <c r="B124" s="13">
        <v>65.599999999999994</v>
      </c>
      <c r="C124" s="14" t="s">
        <v>28</v>
      </c>
      <c r="D124" s="15">
        <v>65.599999999999994</v>
      </c>
      <c r="E124" s="16" t="s">
        <v>28</v>
      </c>
      <c r="F124" s="15">
        <v>65.5</v>
      </c>
      <c r="G124" s="16" t="s">
        <v>28</v>
      </c>
      <c r="H124" s="17" t="s">
        <v>52</v>
      </c>
      <c r="J124" s="52" t="str">
        <f>IF(VLOOKUP($A124,'[1]2. Child Protection'!$B$8:$BG$226,'[1]2. Child Protection'!V$1,FALSE)=B124,"",VLOOKUP($A124,'[1]2. Child Protection'!$B$8:$BG$226,'[1]2. Child Protection'!V$1,FALSE)-B124)</f>
        <v/>
      </c>
      <c r="K124" s="52" t="str">
        <f>IF(VLOOKUP($A124,'[1]2. Child Protection'!$B$8:$BG$226,'[1]2. Child Protection'!W$1,FALSE)=C124,"",VLOOKUP($A124,'[1]2. Child Protection'!$B$8:$BG$226,'[1]2. Child Protection'!W$1,FALSE))</f>
        <v/>
      </c>
      <c r="L124" s="52" t="str">
        <f>IF(VLOOKUP($A124,'[1]2. Child Protection'!$B$8:$BG$226,'[1]2. Child Protection'!X$1,FALSE)=D124,"",VLOOKUP($A124,'[1]2. Child Protection'!$B$8:$BG$226,'[1]2. Child Protection'!X$1,FALSE)-D124)</f>
        <v/>
      </c>
      <c r="M124" s="52" t="str">
        <f>IF(VLOOKUP($A124,'[1]2. Child Protection'!$B$8:$BG$226,'[1]2. Child Protection'!Y$1,FALSE)=E124,"",VLOOKUP($A124,'[1]2. Child Protection'!$B$8:$BG$226,'[1]2. Child Protection'!Y$1,FALSE))</f>
        <v/>
      </c>
      <c r="N124" s="52" t="str">
        <f>IF(VLOOKUP($A124,'[1]2. Child Protection'!$B$8:$BG$226,'[1]2. Child Protection'!Z$1,FALSE)=F124,"",VLOOKUP($A124,'[1]2. Child Protection'!$B$8:$BG$226,'[1]2. Child Protection'!Z$1,FALSE)-F124)</f>
        <v/>
      </c>
      <c r="O124" s="52" t="str">
        <f>IF(VLOOKUP($A124,'[1]2. Child Protection'!$B$8:$BG$226,'[1]2. Child Protection'!AA$1,FALSE)=G124,"",VLOOKUP($A124,'[1]2. Child Protection'!$B$8:$BG$226,'[1]2. Child Protection'!AA$1,FALSE))</f>
        <v/>
      </c>
      <c r="P124" s="3" t="str">
        <f>IF(VLOOKUP($A124,'[1]2. Child Protection'!$B$8:$BG$226,'[1]2. Child Protection'!AB$1,FALSE)=H124,"",VLOOKUP($A124,'[1]2. Child Protection'!$B$8:$BG$226,'[1]2. Child Protection'!AB$1,FALSE))</f>
        <v/>
      </c>
    </row>
    <row r="125" spans="1:16" x14ac:dyDescent="0.2">
      <c r="A125" s="2" t="s">
        <v>200</v>
      </c>
      <c r="B125" s="13" t="s">
        <v>23</v>
      </c>
      <c r="C125" s="14" t="s">
        <v>23</v>
      </c>
      <c r="D125" s="15" t="s">
        <v>23</v>
      </c>
      <c r="E125" s="16" t="s">
        <v>23</v>
      </c>
      <c r="F125" s="15" t="s">
        <v>23</v>
      </c>
      <c r="G125" s="16" t="s">
        <v>23</v>
      </c>
      <c r="H125" s="17" t="s">
        <v>23</v>
      </c>
      <c r="J125" s="52" t="str">
        <f>IF(VLOOKUP($A125,'[1]2. Child Protection'!$B$8:$BG$226,'[1]2. Child Protection'!V$1,FALSE)=B125,"",VLOOKUP($A125,'[1]2. Child Protection'!$B$8:$BG$226,'[1]2. Child Protection'!V$1,FALSE)-B125)</f>
        <v/>
      </c>
      <c r="K125" s="52">
        <f>IF(VLOOKUP($A125,'[1]2. Child Protection'!$B$8:$BG$226,'[1]2. Child Protection'!W$1,FALSE)=C125,"",VLOOKUP($A125,'[1]2. Child Protection'!$B$8:$BG$226,'[1]2. Child Protection'!W$1,FALSE))</f>
        <v>0</v>
      </c>
      <c r="L125" s="52" t="str">
        <f>IF(VLOOKUP($A125,'[1]2. Child Protection'!$B$8:$BG$226,'[1]2. Child Protection'!X$1,FALSE)=D125,"",VLOOKUP($A125,'[1]2. Child Protection'!$B$8:$BG$226,'[1]2. Child Protection'!X$1,FALSE)-D125)</f>
        <v/>
      </c>
      <c r="M125" s="52">
        <f>IF(VLOOKUP($A125,'[1]2. Child Protection'!$B$8:$BG$226,'[1]2. Child Protection'!Y$1,FALSE)=E125,"",VLOOKUP($A125,'[1]2. Child Protection'!$B$8:$BG$226,'[1]2. Child Protection'!Y$1,FALSE))</f>
        <v>0</v>
      </c>
      <c r="N125" s="52" t="str">
        <f>IF(VLOOKUP($A125,'[1]2. Child Protection'!$B$8:$BG$226,'[1]2. Child Protection'!Z$1,FALSE)=F125,"",VLOOKUP($A125,'[1]2. Child Protection'!$B$8:$BG$226,'[1]2. Child Protection'!Z$1,FALSE)-F125)</f>
        <v/>
      </c>
      <c r="O125" s="52">
        <f>IF(VLOOKUP($A125,'[1]2. Child Protection'!$B$8:$BG$226,'[1]2. Child Protection'!AA$1,FALSE)=G125,"",VLOOKUP($A125,'[1]2. Child Protection'!$B$8:$BG$226,'[1]2. Child Protection'!AA$1,FALSE))</f>
        <v>0</v>
      </c>
      <c r="P125" s="3">
        <f>IF(VLOOKUP($A125,'[1]2. Child Protection'!$B$8:$BG$226,'[1]2. Child Protection'!AB$1,FALSE)=H125,"",VLOOKUP($A125,'[1]2. Child Protection'!$B$8:$BG$226,'[1]2. Child Protection'!AB$1,FALSE))</f>
        <v>0</v>
      </c>
    </row>
    <row r="126" spans="1:16" x14ac:dyDescent="0.2">
      <c r="A126" s="2" t="s">
        <v>177</v>
      </c>
      <c r="B126" s="13">
        <v>95</v>
      </c>
      <c r="C126" s="14" t="s">
        <v>12</v>
      </c>
      <c r="D126" s="15">
        <v>95.6</v>
      </c>
      <c r="E126" s="16" t="s">
        <v>12</v>
      </c>
      <c r="F126" s="15">
        <v>94.5</v>
      </c>
      <c r="G126" s="16" t="s">
        <v>12</v>
      </c>
      <c r="H126" s="17" t="s">
        <v>52</v>
      </c>
      <c r="J126" s="52">
        <f>IF(VLOOKUP($A126,'[1]2. Child Protection'!$B$8:$BG$226,'[1]2. Child Protection'!V$1,FALSE)=B126,"",VLOOKUP($A126,'[1]2. Child Protection'!$B$8:$BG$226,'[1]2. Child Protection'!V$1,FALSE)-B126)</f>
        <v>2</v>
      </c>
      <c r="K126" s="52" t="str">
        <f>IF(VLOOKUP($A126,'[1]2. Child Protection'!$B$8:$BG$226,'[1]2. Child Protection'!W$1,FALSE)=C126,"",VLOOKUP($A126,'[1]2. Child Protection'!$B$8:$BG$226,'[1]2. Child Protection'!W$1,FALSE))</f>
        <v>y</v>
      </c>
      <c r="L126" s="52">
        <f>IF(VLOOKUP($A126,'[1]2. Child Protection'!$B$8:$BG$226,'[1]2. Child Protection'!X$1,FALSE)=D126,"",VLOOKUP($A126,'[1]2. Child Protection'!$B$8:$BG$226,'[1]2. Child Protection'!X$1,FALSE)-D126)</f>
        <v>1.4000000000000057</v>
      </c>
      <c r="M126" s="52" t="str">
        <f>IF(VLOOKUP($A126,'[1]2. Child Protection'!$B$8:$BG$226,'[1]2. Child Protection'!Y$1,FALSE)=E126,"",VLOOKUP($A126,'[1]2. Child Protection'!$B$8:$BG$226,'[1]2. Child Protection'!Y$1,FALSE))</f>
        <v>y</v>
      </c>
      <c r="N126" s="52">
        <f>IF(VLOOKUP($A126,'[1]2. Child Protection'!$B$8:$BG$226,'[1]2. Child Protection'!Z$1,FALSE)=F126,"",VLOOKUP($A126,'[1]2. Child Protection'!$B$8:$BG$226,'[1]2. Child Protection'!Z$1,FALSE)-F126)</f>
        <v>2.5</v>
      </c>
      <c r="O126" s="52" t="str">
        <f>IF(VLOOKUP($A126,'[1]2. Child Protection'!$B$8:$BG$226,'[1]2. Child Protection'!AA$1,FALSE)=G126,"",VLOOKUP($A126,'[1]2. Child Protection'!$B$8:$BG$226,'[1]2. Child Protection'!AA$1,FALSE))</f>
        <v>y</v>
      </c>
      <c r="P126" s="3" t="str">
        <f>IF(VLOOKUP($A126,'[1]2. Child Protection'!$B$8:$BG$226,'[1]2. Child Protection'!AB$1,FALSE)=H126,"",VLOOKUP($A126,'[1]2. Child Protection'!$B$8:$BG$226,'[1]2. Child Protection'!AB$1,FALSE))</f>
        <v>INEGI. Population and Housing Census 2020</v>
      </c>
    </row>
    <row r="127" spans="1:16" x14ac:dyDescent="0.2">
      <c r="A127" s="2" t="s">
        <v>203</v>
      </c>
      <c r="B127" s="13" t="s">
        <v>23</v>
      </c>
      <c r="C127" s="14" t="s">
        <v>23</v>
      </c>
      <c r="D127" s="15" t="s">
        <v>23</v>
      </c>
      <c r="E127" s="16" t="s">
        <v>23</v>
      </c>
      <c r="F127" s="15" t="s">
        <v>23</v>
      </c>
      <c r="G127" s="16" t="s">
        <v>23</v>
      </c>
      <c r="H127" s="17" t="s">
        <v>23</v>
      </c>
      <c r="J127" s="52" t="str">
        <f>IF(VLOOKUP($A127,'[1]2. Child Protection'!$B$8:$BG$226,'[1]2. Child Protection'!V$1,FALSE)=B127,"",VLOOKUP($A127,'[1]2. Child Protection'!$B$8:$BG$226,'[1]2. Child Protection'!V$1,FALSE)-B127)</f>
        <v/>
      </c>
      <c r="K127" s="52">
        <f>IF(VLOOKUP($A127,'[1]2. Child Protection'!$B$8:$BG$226,'[1]2. Child Protection'!W$1,FALSE)=C127,"",VLOOKUP($A127,'[1]2. Child Protection'!$B$8:$BG$226,'[1]2. Child Protection'!W$1,FALSE))</f>
        <v>0</v>
      </c>
      <c r="L127" s="52" t="str">
        <f>IF(VLOOKUP($A127,'[1]2. Child Protection'!$B$8:$BG$226,'[1]2. Child Protection'!X$1,FALSE)=D127,"",VLOOKUP($A127,'[1]2. Child Protection'!$B$8:$BG$226,'[1]2. Child Protection'!X$1,FALSE)-D127)</f>
        <v/>
      </c>
      <c r="M127" s="52">
        <f>IF(VLOOKUP($A127,'[1]2. Child Protection'!$B$8:$BG$226,'[1]2. Child Protection'!Y$1,FALSE)=E127,"",VLOOKUP($A127,'[1]2. Child Protection'!$B$8:$BG$226,'[1]2. Child Protection'!Y$1,FALSE))</f>
        <v>0</v>
      </c>
      <c r="N127" s="52" t="str">
        <f>IF(VLOOKUP($A127,'[1]2. Child Protection'!$B$8:$BG$226,'[1]2. Child Protection'!Z$1,FALSE)=F127,"",VLOOKUP($A127,'[1]2. Child Protection'!$B$8:$BG$226,'[1]2. Child Protection'!Z$1,FALSE)-F127)</f>
        <v/>
      </c>
      <c r="O127" s="52">
        <f>IF(VLOOKUP($A127,'[1]2. Child Protection'!$B$8:$BG$226,'[1]2. Child Protection'!AA$1,FALSE)=G127,"",VLOOKUP($A127,'[1]2. Child Protection'!$B$8:$BG$226,'[1]2. Child Protection'!AA$1,FALSE))</f>
        <v>0</v>
      </c>
      <c r="P127" s="3">
        <f>IF(VLOOKUP($A127,'[1]2. Child Protection'!$B$8:$BG$226,'[1]2. Child Protection'!AB$1,FALSE)=H127,"",VLOOKUP($A127,'[1]2. Child Protection'!$B$8:$BG$226,'[1]2. Child Protection'!AB$1,FALSE))</f>
        <v>0</v>
      </c>
    </row>
    <row r="128" spans="1:16" x14ac:dyDescent="0.2">
      <c r="A128" s="2" t="s">
        <v>178</v>
      </c>
      <c r="B128" s="13">
        <v>100</v>
      </c>
      <c r="C128" s="14" t="s">
        <v>19</v>
      </c>
      <c r="D128" s="13">
        <v>100</v>
      </c>
      <c r="E128" s="14" t="s">
        <v>19</v>
      </c>
      <c r="F128" s="13">
        <v>100</v>
      </c>
      <c r="G128" s="14" t="s">
        <v>19</v>
      </c>
      <c r="H128" s="17" t="s">
        <v>30</v>
      </c>
      <c r="J128" s="52" t="str">
        <f>IF(VLOOKUP($A128,'[1]2. Child Protection'!$B$8:$BG$226,'[1]2. Child Protection'!V$1,FALSE)=B128,"",VLOOKUP($A128,'[1]2. Child Protection'!$B$8:$BG$226,'[1]2. Child Protection'!V$1,FALSE)-B128)</f>
        <v/>
      </c>
      <c r="K128" s="52" t="str">
        <f>IF(VLOOKUP($A128,'[1]2. Child Protection'!$B$8:$BG$226,'[1]2. Child Protection'!W$1,FALSE)=C128,"",VLOOKUP($A128,'[1]2. Child Protection'!$B$8:$BG$226,'[1]2. Child Protection'!W$1,FALSE))</f>
        <v/>
      </c>
      <c r="L128" s="52" t="str">
        <f>IF(VLOOKUP($A128,'[1]2. Child Protection'!$B$8:$BG$226,'[1]2. Child Protection'!X$1,FALSE)=D128,"",VLOOKUP($A128,'[1]2. Child Protection'!$B$8:$BG$226,'[1]2. Child Protection'!X$1,FALSE)-D128)</f>
        <v/>
      </c>
      <c r="M128" s="52" t="str">
        <f>IF(VLOOKUP($A128,'[1]2. Child Protection'!$B$8:$BG$226,'[1]2. Child Protection'!Y$1,FALSE)=E128,"",VLOOKUP($A128,'[1]2. Child Protection'!$B$8:$BG$226,'[1]2. Child Protection'!Y$1,FALSE))</f>
        <v/>
      </c>
      <c r="N128" s="52" t="str">
        <f>IF(VLOOKUP($A128,'[1]2. Child Protection'!$B$8:$BG$226,'[1]2. Child Protection'!Z$1,FALSE)=F128,"",VLOOKUP($A128,'[1]2. Child Protection'!$B$8:$BG$226,'[1]2. Child Protection'!Z$1,FALSE)-F128)</f>
        <v/>
      </c>
      <c r="O128" s="52" t="str">
        <f>IF(VLOOKUP($A128,'[1]2. Child Protection'!$B$8:$BG$226,'[1]2. Child Protection'!AA$1,FALSE)=G128,"",VLOOKUP($A128,'[1]2. Child Protection'!$B$8:$BG$226,'[1]2. Child Protection'!AA$1,FALSE))</f>
        <v/>
      </c>
      <c r="P128" s="3" t="str">
        <f>IF(VLOOKUP($A128,'[1]2. Child Protection'!$B$8:$BG$226,'[1]2. Child Protection'!AB$1,FALSE)=H128,"",VLOOKUP($A128,'[1]2. Child Protection'!$B$8:$BG$226,'[1]2. Child Protection'!AB$1,FALSE))</f>
        <v>UNSD Population and Vital Statistics Report, January 2021, latest update on 4 Jan 2022</v>
      </c>
    </row>
    <row r="129" spans="1:16" x14ac:dyDescent="0.2">
      <c r="A129" s="2" t="s">
        <v>180</v>
      </c>
      <c r="B129" s="13">
        <v>99.6</v>
      </c>
      <c r="C129" s="14" t="s">
        <v>12</v>
      </c>
      <c r="D129" s="15">
        <v>99.6</v>
      </c>
      <c r="E129" s="16" t="s">
        <v>12</v>
      </c>
      <c r="F129" s="15">
        <v>99.6</v>
      </c>
      <c r="G129" s="16" t="s">
        <v>12</v>
      </c>
      <c r="H129" s="17" t="s">
        <v>117</v>
      </c>
      <c r="J129" s="52" t="str">
        <f>IF(VLOOKUP($A129,'[1]2. Child Protection'!$B$8:$BG$226,'[1]2. Child Protection'!V$1,FALSE)=B129,"",VLOOKUP($A129,'[1]2. Child Protection'!$B$8:$BG$226,'[1]2. Child Protection'!V$1,FALSE)-B129)</f>
        <v/>
      </c>
      <c r="K129" s="52" t="str">
        <f>IF(VLOOKUP($A129,'[1]2. Child Protection'!$B$8:$BG$226,'[1]2. Child Protection'!W$1,FALSE)=C129,"",VLOOKUP($A129,'[1]2. Child Protection'!$B$8:$BG$226,'[1]2. Child Protection'!W$1,FALSE))</f>
        <v/>
      </c>
      <c r="L129" s="52" t="str">
        <f>IF(VLOOKUP($A129,'[1]2. Child Protection'!$B$8:$BG$226,'[1]2. Child Protection'!X$1,FALSE)=D129,"",VLOOKUP($A129,'[1]2. Child Protection'!$B$8:$BG$226,'[1]2. Child Protection'!X$1,FALSE)-D129)</f>
        <v/>
      </c>
      <c r="M129" s="52" t="str">
        <f>IF(VLOOKUP($A129,'[1]2. Child Protection'!$B$8:$BG$226,'[1]2. Child Protection'!Y$1,FALSE)=E129,"",VLOOKUP($A129,'[1]2. Child Protection'!$B$8:$BG$226,'[1]2. Child Protection'!Y$1,FALSE))</f>
        <v/>
      </c>
      <c r="N129" s="52" t="str">
        <f>IF(VLOOKUP($A129,'[1]2. Child Protection'!$B$8:$BG$226,'[1]2. Child Protection'!Z$1,FALSE)=F129,"",VLOOKUP($A129,'[1]2. Child Protection'!$B$8:$BG$226,'[1]2. Child Protection'!Z$1,FALSE)-F129)</f>
        <v/>
      </c>
      <c r="O129" s="52" t="str">
        <f>IF(VLOOKUP($A129,'[1]2. Child Protection'!$B$8:$BG$226,'[1]2. Child Protection'!AA$1,FALSE)=G129,"",VLOOKUP($A129,'[1]2. Child Protection'!$B$8:$BG$226,'[1]2. Child Protection'!AA$1,FALSE))</f>
        <v/>
      </c>
      <c r="P129" s="3" t="str">
        <f>IF(VLOOKUP($A129,'[1]2. Child Protection'!$B$8:$BG$226,'[1]2. Child Protection'!AB$1,FALSE)=H129,"",VLOOKUP($A129,'[1]2. Child Protection'!$B$8:$BG$226,'[1]2. Child Protection'!AB$1,FALSE))</f>
        <v/>
      </c>
    </row>
    <row r="130" spans="1:16" x14ac:dyDescent="0.2">
      <c r="A130" s="2" t="s">
        <v>181</v>
      </c>
      <c r="B130" s="13">
        <v>99.4</v>
      </c>
      <c r="C130" s="14" t="s">
        <v>12</v>
      </c>
      <c r="D130" s="15">
        <v>99.6</v>
      </c>
      <c r="E130" s="16" t="s">
        <v>12</v>
      </c>
      <c r="F130" s="15">
        <v>99.1</v>
      </c>
      <c r="G130" s="16" t="s">
        <v>12</v>
      </c>
      <c r="H130" s="17" t="s">
        <v>182</v>
      </c>
      <c r="J130" s="52" t="str">
        <f>IF(VLOOKUP($A130,'[1]2. Child Protection'!$B$8:$BG$226,'[1]2. Child Protection'!V$1,FALSE)=B130,"",VLOOKUP($A130,'[1]2. Child Protection'!$B$8:$BG$226,'[1]2. Child Protection'!V$1,FALSE)-B130)</f>
        <v/>
      </c>
      <c r="K130" s="52" t="str">
        <f>IF(VLOOKUP($A130,'[1]2. Child Protection'!$B$8:$BG$226,'[1]2. Child Protection'!W$1,FALSE)=C130,"",VLOOKUP($A130,'[1]2. Child Protection'!$B$8:$BG$226,'[1]2. Child Protection'!W$1,FALSE))</f>
        <v/>
      </c>
      <c r="L130" s="52" t="str">
        <f>IF(VLOOKUP($A130,'[1]2. Child Protection'!$B$8:$BG$226,'[1]2. Child Protection'!X$1,FALSE)=D130,"",VLOOKUP($A130,'[1]2. Child Protection'!$B$8:$BG$226,'[1]2. Child Protection'!X$1,FALSE)-D130)</f>
        <v/>
      </c>
      <c r="M130" s="52" t="str">
        <f>IF(VLOOKUP($A130,'[1]2. Child Protection'!$B$8:$BG$226,'[1]2. Child Protection'!Y$1,FALSE)=E130,"",VLOOKUP($A130,'[1]2. Child Protection'!$B$8:$BG$226,'[1]2. Child Protection'!Y$1,FALSE))</f>
        <v/>
      </c>
      <c r="N130" s="52" t="str">
        <f>IF(VLOOKUP($A130,'[1]2. Child Protection'!$B$8:$BG$226,'[1]2. Child Protection'!Z$1,FALSE)=F130,"",VLOOKUP($A130,'[1]2. Child Protection'!$B$8:$BG$226,'[1]2. Child Protection'!Z$1,FALSE)-F130)</f>
        <v/>
      </c>
      <c r="O130" s="52" t="str">
        <f>IF(VLOOKUP($A130,'[1]2. Child Protection'!$B$8:$BG$226,'[1]2. Child Protection'!AA$1,FALSE)=G130,"",VLOOKUP($A130,'[1]2. Child Protection'!$B$8:$BG$226,'[1]2. Child Protection'!AA$1,FALSE))</f>
        <v/>
      </c>
      <c r="P130" s="3" t="str">
        <f>IF(VLOOKUP($A130,'[1]2. Child Protection'!$B$8:$BG$226,'[1]2. Child Protection'!AB$1,FALSE)=H130,"",VLOOKUP($A130,'[1]2. Child Protection'!$B$8:$BG$226,'[1]2. Child Protection'!AB$1,FALSE))</f>
        <v/>
      </c>
    </row>
    <row r="131" spans="1:16" x14ac:dyDescent="0.2">
      <c r="A131" s="2" t="s">
        <v>183</v>
      </c>
      <c r="B131" s="13">
        <v>100</v>
      </c>
      <c r="C131" s="14" t="s">
        <v>28</v>
      </c>
      <c r="D131" s="15">
        <v>100</v>
      </c>
      <c r="E131" s="16" t="s">
        <v>28</v>
      </c>
      <c r="F131" s="15">
        <v>100</v>
      </c>
      <c r="G131" s="16" t="s">
        <v>28</v>
      </c>
      <c r="H131" s="17" t="s">
        <v>184</v>
      </c>
      <c r="J131" s="52" t="str">
        <f>IF(VLOOKUP($A131,'[1]2. Child Protection'!$B$8:$BG$226,'[1]2. Child Protection'!V$1,FALSE)=B131,"",VLOOKUP($A131,'[1]2. Child Protection'!$B$8:$BG$226,'[1]2. Child Protection'!V$1,FALSE)-B131)</f>
        <v/>
      </c>
      <c r="K131" s="52" t="str">
        <f>IF(VLOOKUP($A131,'[1]2. Child Protection'!$B$8:$BG$226,'[1]2. Child Protection'!W$1,FALSE)=C131,"",VLOOKUP($A131,'[1]2. Child Protection'!$B$8:$BG$226,'[1]2. Child Protection'!W$1,FALSE))</f>
        <v/>
      </c>
      <c r="L131" s="52" t="str">
        <f>IF(VLOOKUP($A131,'[1]2. Child Protection'!$B$8:$BG$226,'[1]2. Child Protection'!X$1,FALSE)=D131,"",VLOOKUP($A131,'[1]2. Child Protection'!$B$8:$BG$226,'[1]2. Child Protection'!X$1,FALSE)-D131)</f>
        <v/>
      </c>
      <c r="M131" s="52" t="str">
        <f>IF(VLOOKUP($A131,'[1]2. Child Protection'!$B$8:$BG$226,'[1]2. Child Protection'!Y$1,FALSE)=E131,"",VLOOKUP($A131,'[1]2. Child Protection'!$B$8:$BG$226,'[1]2. Child Protection'!Y$1,FALSE))</f>
        <v/>
      </c>
      <c r="N131" s="52" t="str">
        <f>IF(VLOOKUP($A131,'[1]2. Child Protection'!$B$8:$BG$226,'[1]2. Child Protection'!Z$1,FALSE)=F131,"",VLOOKUP($A131,'[1]2. Child Protection'!$B$8:$BG$226,'[1]2. Child Protection'!Z$1,FALSE)-F131)</f>
        <v/>
      </c>
      <c r="O131" s="52" t="str">
        <f>IF(VLOOKUP($A131,'[1]2. Child Protection'!$B$8:$BG$226,'[1]2. Child Protection'!AA$1,FALSE)=G131,"",VLOOKUP($A131,'[1]2. Child Protection'!$B$8:$BG$226,'[1]2. Child Protection'!AA$1,FALSE))</f>
        <v/>
      </c>
      <c r="P131" s="3" t="str">
        <f>IF(VLOOKUP($A131,'[1]2. Child Protection'!$B$8:$BG$226,'[1]2. Child Protection'!AB$1,FALSE)=H131,"",VLOOKUP($A131,'[1]2. Child Protection'!$B$8:$BG$226,'[1]2. Child Protection'!AB$1,FALSE))</f>
        <v/>
      </c>
    </row>
    <row r="132" spans="1:16" x14ac:dyDescent="0.2">
      <c r="A132" s="2" t="s">
        <v>185</v>
      </c>
      <c r="B132" s="13">
        <v>96.9</v>
      </c>
      <c r="C132" s="14" t="s">
        <v>28</v>
      </c>
      <c r="D132" s="15">
        <v>96.8</v>
      </c>
      <c r="E132" s="16" t="s">
        <v>28</v>
      </c>
      <c r="F132" s="15">
        <v>97</v>
      </c>
      <c r="G132" s="16" t="s">
        <v>28</v>
      </c>
      <c r="H132" s="17" t="s">
        <v>186</v>
      </c>
      <c r="J132" s="52" t="str">
        <f>IF(VLOOKUP($A132,'[1]2. Child Protection'!$B$8:$BG$226,'[1]2. Child Protection'!V$1,FALSE)=B132,"",VLOOKUP($A132,'[1]2. Child Protection'!$B$8:$BG$226,'[1]2. Child Protection'!V$1,FALSE)-B132)</f>
        <v/>
      </c>
      <c r="K132" s="52" t="str">
        <f>IF(VLOOKUP($A132,'[1]2. Child Protection'!$B$8:$BG$226,'[1]2. Child Protection'!W$1,FALSE)=C132,"",VLOOKUP($A132,'[1]2. Child Protection'!$B$8:$BG$226,'[1]2. Child Protection'!W$1,FALSE))</f>
        <v/>
      </c>
      <c r="L132" s="52" t="str">
        <f>IF(VLOOKUP($A132,'[1]2. Child Protection'!$B$8:$BG$226,'[1]2. Child Protection'!X$1,FALSE)=D132,"",VLOOKUP($A132,'[1]2. Child Protection'!$B$8:$BG$226,'[1]2. Child Protection'!X$1,FALSE)-D132)</f>
        <v/>
      </c>
      <c r="M132" s="52" t="str">
        <f>IF(VLOOKUP($A132,'[1]2. Child Protection'!$B$8:$BG$226,'[1]2. Child Protection'!Y$1,FALSE)=E132,"",VLOOKUP($A132,'[1]2. Child Protection'!$B$8:$BG$226,'[1]2. Child Protection'!Y$1,FALSE))</f>
        <v/>
      </c>
      <c r="N132" s="52" t="str">
        <f>IF(VLOOKUP($A132,'[1]2. Child Protection'!$B$8:$BG$226,'[1]2. Child Protection'!Z$1,FALSE)=F132,"",VLOOKUP($A132,'[1]2. Child Protection'!$B$8:$BG$226,'[1]2. Child Protection'!Z$1,FALSE)-F132)</f>
        <v/>
      </c>
      <c r="O132" s="52" t="str">
        <f>IF(VLOOKUP($A132,'[1]2. Child Protection'!$B$8:$BG$226,'[1]2. Child Protection'!AA$1,FALSE)=G132,"",VLOOKUP($A132,'[1]2. Child Protection'!$B$8:$BG$226,'[1]2. Child Protection'!AA$1,FALSE))</f>
        <v/>
      </c>
      <c r="P132" s="3" t="str">
        <f>IF(VLOOKUP($A132,'[1]2. Child Protection'!$B$8:$BG$226,'[1]2. Child Protection'!AB$1,FALSE)=H132,"",VLOOKUP($A132,'[1]2. Child Protection'!$B$8:$BG$226,'[1]2. Child Protection'!AB$1,FALSE))</f>
        <v/>
      </c>
    </row>
    <row r="133" spans="1:16" x14ac:dyDescent="0.2">
      <c r="A133" s="2" t="s">
        <v>187</v>
      </c>
      <c r="B133" s="13">
        <v>55</v>
      </c>
      <c r="C133" s="14" t="s">
        <v>12</v>
      </c>
      <c r="D133" s="15">
        <v>53.9</v>
      </c>
      <c r="E133" s="16" t="s">
        <v>12</v>
      </c>
      <c r="F133" s="15">
        <v>56.1</v>
      </c>
      <c r="G133" s="16" t="s">
        <v>12</v>
      </c>
      <c r="H133" s="17" t="s">
        <v>188</v>
      </c>
      <c r="J133" s="52" t="str">
        <f>IF(VLOOKUP($A133,'[1]2. Child Protection'!$B$8:$BG$226,'[1]2. Child Protection'!V$1,FALSE)=B133,"",VLOOKUP($A133,'[1]2. Child Protection'!$B$8:$BG$226,'[1]2. Child Protection'!V$1,FALSE)-B133)</f>
        <v/>
      </c>
      <c r="K133" s="52" t="str">
        <f>IF(VLOOKUP($A133,'[1]2. Child Protection'!$B$8:$BG$226,'[1]2. Child Protection'!W$1,FALSE)=C133,"",VLOOKUP($A133,'[1]2. Child Protection'!$B$8:$BG$226,'[1]2. Child Protection'!W$1,FALSE))</f>
        <v/>
      </c>
      <c r="L133" s="52" t="str">
        <f>IF(VLOOKUP($A133,'[1]2. Child Protection'!$B$8:$BG$226,'[1]2. Child Protection'!X$1,FALSE)=D133,"",VLOOKUP($A133,'[1]2. Child Protection'!$B$8:$BG$226,'[1]2. Child Protection'!X$1,FALSE)-D133)</f>
        <v/>
      </c>
      <c r="M133" s="52" t="str">
        <f>IF(VLOOKUP($A133,'[1]2. Child Protection'!$B$8:$BG$226,'[1]2. Child Protection'!Y$1,FALSE)=E133,"",VLOOKUP($A133,'[1]2. Child Protection'!$B$8:$BG$226,'[1]2. Child Protection'!Y$1,FALSE))</f>
        <v/>
      </c>
      <c r="N133" s="52" t="str">
        <f>IF(VLOOKUP($A133,'[1]2. Child Protection'!$B$8:$BG$226,'[1]2. Child Protection'!Z$1,FALSE)=F133,"",VLOOKUP($A133,'[1]2. Child Protection'!$B$8:$BG$226,'[1]2. Child Protection'!Z$1,FALSE)-F133)</f>
        <v/>
      </c>
      <c r="O133" s="52" t="str">
        <f>IF(VLOOKUP($A133,'[1]2. Child Protection'!$B$8:$BG$226,'[1]2. Child Protection'!AA$1,FALSE)=G133,"",VLOOKUP($A133,'[1]2. Child Protection'!$B$8:$BG$226,'[1]2. Child Protection'!AA$1,FALSE))</f>
        <v/>
      </c>
      <c r="P133" s="3" t="str">
        <f>IF(VLOOKUP($A133,'[1]2. Child Protection'!$B$8:$BG$226,'[1]2. Child Protection'!AB$1,FALSE)=H133,"",VLOOKUP($A133,'[1]2. Child Protection'!$B$8:$BG$226,'[1]2. Child Protection'!AB$1,FALSE))</f>
        <v/>
      </c>
    </row>
    <row r="134" spans="1:16" x14ac:dyDescent="0.2">
      <c r="A134" s="2" t="s">
        <v>189</v>
      </c>
      <c r="B134" s="13">
        <v>81.3</v>
      </c>
      <c r="C134" s="14" t="s">
        <v>12</v>
      </c>
      <c r="D134" s="15">
        <v>81.900000000000006</v>
      </c>
      <c r="E134" s="16" t="s">
        <v>12</v>
      </c>
      <c r="F134" s="15">
        <v>80.599999999999994</v>
      </c>
      <c r="G134" s="16" t="s">
        <v>12</v>
      </c>
      <c r="H134" s="17" t="s">
        <v>21</v>
      </c>
      <c r="J134" s="52" t="str">
        <f>IF(VLOOKUP($A134,'[1]2. Child Protection'!$B$8:$BG$226,'[1]2. Child Protection'!V$1,FALSE)=B134,"",VLOOKUP($A134,'[1]2. Child Protection'!$B$8:$BG$226,'[1]2. Child Protection'!V$1,FALSE)-B134)</f>
        <v/>
      </c>
      <c r="K134" s="52" t="str">
        <f>IF(VLOOKUP($A134,'[1]2. Child Protection'!$B$8:$BG$226,'[1]2. Child Protection'!W$1,FALSE)=C134,"",VLOOKUP($A134,'[1]2. Child Protection'!$B$8:$BG$226,'[1]2. Child Protection'!W$1,FALSE))</f>
        <v/>
      </c>
      <c r="L134" s="52" t="str">
        <f>IF(VLOOKUP($A134,'[1]2. Child Protection'!$B$8:$BG$226,'[1]2. Child Protection'!X$1,FALSE)=D134,"",VLOOKUP($A134,'[1]2. Child Protection'!$B$8:$BG$226,'[1]2. Child Protection'!X$1,FALSE)-D134)</f>
        <v/>
      </c>
      <c r="M134" s="52" t="str">
        <f>IF(VLOOKUP($A134,'[1]2. Child Protection'!$B$8:$BG$226,'[1]2. Child Protection'!Y$1,FALSE)=E134,"",VLOOKUP($A134,'[1]2. Child Protection'!$B$8:$BG$226,'[1]2. Child Protection'!Y$1,FALSE))</f>
        <v/>
      </c>
      <c r="N134" s="52" t="str">
        <f>IF(VLOOKUP($A134,'[1]2. Child Protection'!$B$8:$BG$226,'[1]2. Child Protection'!Z$1,FALSE)=F134,"",VLOOKUP($A134,'[1]2. Child Protection'!$B$8:$BG$226,'[1]2. Child Protection'!Z$1,FALSE)-F134)</f>
        <v/>
      </c>
      <c r="O134" s="52" t="str">
        <f>IF(VLOOKUP($A134,'[1]2. Child Protection'!$B$8:$BG$226,'[1]2. Child Protection'!AA$1,FALSE)=G134,"",VLOOKUP($A134,'[1]2. Child Protection'!$B$8:$BG$226,'[1]2. Child Protection'!AA$1,FALSE))</f>
        <v/>
      </c>
      <c r="P134" s="3" t="str">
        <f>IF(VLOOKUP($A134,'[1]2. Child Protection'!$B$8:$BG$226,'[1]2. Child Protection'!AB$1,FALSE)=H134,"",VLOOKUP($A134,'[1]2. Child Protection'!$B$8:$BG$226,'[1]2. Child Protection'!AB$1,FALSE))</f>
        <v/>
      </c>
    </row>
    <row r="135" spans="1:16" x14ac:dyDescent="0.2">
      <c r="A135" s="2" t="s">
        <v>191</v>
      </c>
      <c r="B135" s="13">
        <v>78.099999999999994</v>
      </c>
      <c r="C135" s="14" t="s">
        <v>28</v>
      </c>
      <c r="D135" s="15" t="s">
        <v>23</v>
      </c>
      <c r="E135" s="16" t="s">
        <v>28</v>
      </c>
      <c r="F135" s="15" t="s">
        <v>23</v>
      </c>
      <c r="G135" s="16" t="s">
        <v>28</v>
      </c>
      <c r="H135" s="17" t="s">
        <v>192</v>
      </c>
      <c r="J135" s="52" t="str">
        <f>IF(VLOOKUP($A135,'[1]2. Child Protection'!$B$8:$BG$226,'[1]2. Child Protection'!V$1,FALSE)=B135,"",VLOOKUP($A135,'[1]2. Child Protection'!$B$8:$BG$226,'[1]2. Child Protection'!V$1,FALSE)-B135)</f>
        <v/>
      </c>
      <c r="K135" s="52" t="str">
        <f>IF(VLOOKUP($A135,'[1]2. Child Protection'!$B$8:$BG$226,'[1]2. Child Protection'!W$1,FALSE)=C135,"",VLOOKUP($A135,'[1]2. Child Protection'!$B$8:$BG$226,'[1]2. Child Protection'!W$1,FALSE))</f>
        <v/>
      </c>
      <c r="L135" s="52" t="str">
        <f>IF(VLOOKUP($A135,'[1]2. Child Protection'!$B$8:$BG$226,'[1]2. Child Protection'!X$1,FALSE)=D135,"",VLOOKUP($A135,'[1]2. Child Protection'!$B$8:$BG$226,'[1]2. Child Protection'!X$1,FALSE)-D135)</f>
        <v/>
      </c>
      <c r="M135" s="52">
        <f>IF(VLOOKUP($A135,'[1]2. Child Protection'!$B$8:$BG$226,'[1]2. Child Protection'!Y$1,FALSE)=E135,"",VLOOKUP($A135,'[1]2. Child Protection'!$B$8:$BG$226,'[1]2. Child Protection'!Y$1,FALSE))</f>
        <v>0</v>
      </c>
      <c r="N135" s="52" t="str">
        <f>IF(VLOOKUP($A135,'[1]2. Child Protection'!$B$8:$BG$226,'[1]2. Child Protection'!Z$1,FALSE)=F135,"",VLOOKUP($A135,'[1]2. Child Protection'!$B$8:$BG$226,'[1]2. Child Protection'!Z$1,FALSE)-F135)</f>
        <v/>
      </c>
      <c r="O135" s="52">
        <f>IF(VLOOKUP($A135,'[1]2. Child Protection'!$B$8:$BG$226,'[1]2. Child Protection'!AA$1,FALSE)=G135,"",VLOOKUP($A135,'[1]2. Child Protection'!$B$8:$BG$226,'[1]2. Child Protection'!AA$1,FALSE))</f>
        <v>0</v>
      </c>
      <c r="P135" s="3" t="str">
        <f>IF(VLOOKUP($A135,'[1]2. Child Protection'!$B$8:$BG$226,'[1]2. Child Protection'!AB$1,FALSE)=H135,"",VLOOKUP($A135,'[1]2. Child Protection'!$B$8:$BG$226,'[1]2. Child Protection'!AB$1,FALSE))</f>
        <v/>
      </c>
    </row>
    <row r="136" spans="1:16" x14ac:dyDescent="0.2">
      <c r="A136" s="2" t="s">
        <v>193</v>
      </c>
      <c r="B136" s="13">
        <v>95.9</v>
      </c>
      <c r="C136" s="14" t="s">
        <v>12</v>
      </c>
      <c r="D136" s="15" t="s">
        <v>23</v>
      </c>
      <c r="E136" s="16" t="s">
        <v>12</v>
      </c>
      <c r="F136" s="15" t="s">
        <v>23</v>
      </c>
      <c r="G136" s="16" t="s">
        <v>12</v>
      </c>
      <c r="H136" s="17" t="s">
        <v>194</v>
      </c>
      <c r="J136" s="52" t="str">
        <f>IF(VLOOKUP($A136,'[1]2. Child Protection'!$B$8:$BG$226,'[1]2. Child Protection'!V$1,FALSE)=B136,"",VLOOKUP($A136,'[1]2. Child Protection'!$B$8:$BG$226,'[1]2. Child Protection'!V$1,FALSE)-B136)</f>
        <v/>
      </c>
      <c r="K136" s="52" t="str">
        <f>IF(VLOOKUP($A136,'[1]2. Child Protection'!$B$8:$BG$226,'[1]2. Child Protection'!W$1,FALSE)=C136,"",VLOOKUP($A136,'[1]2. Child Protection'!$B$8:$BG$226,'[1]2. Child Protection'!W$1,FALSE))</f>
        <v/>
      </c>
      <c r="L136" s="52" t="str">
        <f>IF(VLOOKUP($A136,'[1]2. Child Protection'!$B$8:$BG$226,'[1]2. Child Protection'!X$1,FALSE)=D136,"",VLOOKUP($A136,'[1]2. Child Protection'!$B$8:$BG$226,'[1]2. Child Protection'!X$1,FALSE)-D136)</f>
        <v/>
      </c>
      <c r="M136" s="52" t="str">
        <f>IF(VLOOKUP($A136,'[1]2. Child Protection'!$B$8:$BG$226,'[1]2. Child Protection'!Y$1,FALSE)=E136,"",VLOOKUP($A136,'[1]2. Child Protection'!$B$8:$BG$226,'[1]2. Child Protection'!Y$1,FALSE))</f>
        <v/>
      </c>
      <c r="N136" s="52" t="str">
        <f>IF(VLOOKUP($A136,'[1]2. Child Protection'!$B$8:$BG$226,'[1]2. Child Protection'!Z$1,FALSE)=F136,"",VLOOKUP($A136,'[1]2. Child Protection'!$B$8:$BG$226,'[1]2. Child Protection'!Z$1,FALSE)-F136)</f>
        <v/>
      </c>
      <c r="O136" s="52" t="str">
        <f>IF(VLOOKUP($A136,'[1]2. Child Protection'!$B$8:$BG$226,'[1]2. Child Protection'!AA$1,FALSE)=G136,"",VLOOKUP($A136,'[1]2. Child Protection'!$B$8:$BG$226,'[1]2. Child Protection'!AA$1,FALSE))</f>
        <v/>
      </c>
      <c r="P136" s="3" t="str">
        <f>IF(VLOOKUP($A136,'[1]2. Child Protection'!$B$8:$BG$226,'[1]2. Child Protection'!AB$1,FALSE)=H136,"",VLOOKUP($A136,'[1]2. Child Protection'!$B$8:$BG$226,'[1]2. Child Protection'!AB$1,FALSE))</f>
        <v/>
      </c>
    </row>
    <row r="137" spans="1:16" x14ac:dyDescent="0.2">
      <c r="A137" s="2" t="s">
        <v>195</v>
      </c>
      <c r="B137" s="13">
        <v>77.2</v>
      </c>
      <c r="C137" s="14" t="s">
        <v>12</v>
      </c>
      <c r="D137" s="15">
        <v>76.3</v>
      </c>
      <c r="E137" s="16" t="s">
        <v>12</v>
      </c>
      <c r="F137" s="15">
        <v>78.3</v>
      </c>
      <c r="G137" s="16" t="s">
        <v>12</v>
      </c>
      <c r="H137" s="17" t="s">
        <v>38</v>
      </c>
      <c r="J137" s="52" t="str">
        <f>IF(VLOOKUP($A137,'[1]2. Child Protection'!$B$8:$BG$226,'[1]2. Child Protection'!V$1,FALSE)=B137,"",VLOOKUP($A137,'[1]2. Child Protection'!$B$8:$BG$226,'[1]2. Child Protection'!V$1,FALSE)-B137)</f>
        <v/>
      </c>
      <c r="K137" s="52" t="str">
        <f>IF(VLOOKUP($A137,'[1]2. Child Protection'!$B$8:$BG$226,'[1]2. Child Protection'!W$1,FALSE)=C137,"",VLOOKUP($A137,'[1]2. Child Protection'!$B$8:$BG$226,'[1]2. Child Protection'!W$1,FALSE))</f>
        <v/>
      </c>
      <c r="L137" s="52" t="str">
        <f>IF(VLOOKUP($A137,'[1]2. Child Protection'!$B$8:$BG$226,'[1]2. Child Protection'!X$1,FALSE)=D137,"",VLOOKUP($A137,'[1]2. Child Protection'!$B$8:$BG$226,'[1]2. Child Protection'!X$1,FALSE)-D137)</f>
        <v/>
      </c>
      <c r="M137" s="52" t="str">
        <f>IF(VLOOKUP($A137,'[1]2. Child Protection'!$B$8:$BG$226,'[1]2. Child Protection'!Y$1,FALSE)=E137,"",VLOOKUP($A137,'[1]2. Child Protection'!$B$8:$BG$226,'[1]2. Child Protection'!Y$1,FALSE))</f>
        <v/>
      </c>
      <c r="N137" s="52" t="str">
        <f>IF(VLOOKUP($A137,'[1]2. Child Protection'!$B$8:$BG$226,'[1]2. Child Protection'!Z$1,FALSE)=F137,"",VLOOKUP($A137,'[1]2. Child Protection'!$B$8:$BG$226,'[1]2. Child Protection'!Z$1,FALSE)-F137)</f>
        <v/>
      </c>
      <c r="O137" s="52" t="str">
        <f>IF(VLOOKUP($A137,'[1]2. Child Protection'!$B$8:$BG$226,'[1]2. Child Protection'!AA$1,FALSE)=G137,"",VLOOKUP($A137,'[1]2. Child Protection'!$B$8:$BG$226,'[1]2. Child Protection'!AA$1,FALSE))</f>
        <v/>
      </c>
      <c r="P137" s="3" t="str">
        <f>IF(VLOOKUP($A137,'[1]2. Child Protection'!$B$8:$BG$226,'[1]2. Child Protection'!AB$1,FALSE)=H137,"",VLOOKUP($A137,'[1]2. Child Protection'!$B$8:$BG$226,'[1]2. Child Protection'!AB$1,FALSE))</f>
        <v/>
      </c>
    </row>
    <row r="138" spans="1:16" x14ac:dyDescent="0.2">
      <c r="A138" s="2" t="s">
        <v>196</v>
      </c>
      <c r="B138" s="13">
        <v>100</v>
      </c>
      <c r="C138" s="14" t="s">
        <v>19</v>
      </c>
      <c r="D138" s="13">
        <v>100</v>
      </c>
      <c r="E138" s="14" t="s">
        <v>19</v>
      </c>
      <c r="F138" s="13">
        <v>100</v>
      </c>
      <c r="G138" s="14" t="s">
        <v>19</v>
      </c>
      <c r="H138" s="17" t="s">
        <v>30</v>
      </c>
      <c r="J138" s="52" t="str">
        <f>IF(VLOOKUP($A138,'[1]2. Child Protection'!$B$8:$BG$226,'[1]2. Child Protection'!V$1,FALSE)=B138,"",VLOOKUP($A138,'[1]2. Child Protection'!$B$8:$BG$226,'[1]2. Child Protection'!V$1,FALSE)-B138)</f>
        <v/>
      </c>
      <c r="K138" s="52" t="str">
        <f>IF(VLOOKUP($A138,'[1]2. Child Protection'!$B$8:$BG$226,'[1]2. Child Protection'!W$1,FALSE)=C138,"",VLOOKUP($A138,'[1]2. Child Protection'!$B$8:$BG$226,'[1]2. Child Protection'!W$1,FALSE))</f>
        <v/>
      </c>
      <c r="L138" s="52" t="str">
        <f>IF(VLOOKUP($A138,'[1]2. Child Protection'!$B$8:$BG$226,'[1]2. Child Protection'!X$1,FALSE)=D138,"",VLOOKUP($A138,'[1]2. Child Protection'!$B$8:$BG$226,'[1]2. Child Protection'!X$1,FALSE)-D138)</f>
        <v/>
      </c>
      <c r="M138" s="52" t="str">
        <f>IF(VLOOKUP($A138,'[1]2. Child Protection'!$B$8:$BG$226,'[1]2. Child Protection'!Y$1,FALSE)=E138,"",VLOOKUP($A138,'[1]2. Child Protection'!$B$8:$BG$226,'[1]2. Child Protection'!Y$1,FALSE))</f>
        <v/>
      </c>
      <c r="N138" s="52" t="str">
        <f>IF(VLOOKUP($A138,'[1]2. Child Protection'!$B$8:$BG$226,'[1]2. Child Protection'!Z$1,FALSE)=F138,"",VLOOKUP($A138,'[1]2. Child Protection'!$B$8:$BG$226,'[1]2. Child Protection'!Z$1,FALSE)-F138)</f>
        <v/>
      </c>
      <c r="O138" s="52" t="str">
        <f>IF(VLOOKUP($A138,'[1]2. Child Protection'!$B$8:$BG$226,'[1]2. Child Protection'!AA$1,FALSE)=G138,"",VLOOKUP($A138,'[1]2. Child Protection'!$B$8:$BG$226,'[1]2. Child Protection'!AA$1,FALSE))</f>
        <v/>
      </c>
      <c r="P138" s="3" t="str">
        <f>IF(VLOOKUP($A138,'[1]2. Child Protection'!$B$8:$BG$226,'[1]2. Child Protection'!AB$1,FALSE)=H138,"",VLOOKUP($A138,'[1]2. Child Protection'!$B$8:$BG$226,'[1]2. Child Protection'!AB$1,FALSE))</f>
        <v>UNSD Population and Vital Statistics Report, January 2021, latest update on 4 Jan 2022</v>
      </c>
    </row>
    <row r="139" spans="1:16" x14ac:dyDescent="0.2">
      <c r="A139" s="2" t="s">
        <v>197</v>
      </c>
      <c r="B139" s="13">
        <v>100</v>
      </c>
      <c r="C139" s="14" t="s">
        <v>19</v>
      </c>
      <c r="D139" s="13">
        <v>100</v>
      </c>
      <c r="E139" s="14" t="s">
        <v>19</v>
      </c>
      <c r="F139" s="13">
        <v>100</v>
      </c>
      <c r="G139" s="14" t="s">
        <v>19</v>
      </c>
      <c r="H139" s="17" t="s">
        <v>30</v>
      </c>
      <c r="J139" s="52" t="str">
        <f>IF(VLOOKUP($A139,'[1]2. Child Protection'!$B$8:$BG$226,'[1]2. Child Protection'!V$1,FALSE)=B139,"",VLOOKUP($A139,'[1]2. Child Protection'!$B$8:$BG$226,'[1]2. Child Protection'!V$1,FALSE)-B139)</f>
        <v/>
      </c>
      <c r="K139" s="52" t="str">
        <f>IF(VLOOKUP($A139,'[1]2. Child Protection'!$B$8:$BG$226,'[1]2. Child Protection'!W$1,FALSE)=C139,"",VLOOKUP($A139,'[1]2. Child Protection'!$B$8:$BG$226,'[1]2. Child Protection'!W$1,FALSE))</f>
        <v/>
      </c>
      <c r="L139" s="52" t="str">
        <f>IF(VLOOKUP($A139,'[1]2. Child Protection'!$B$8:$BG$226,'[1]2. Child Protection'!X$1,FALSE)=D139,"",VLOOKUP($A139,'[1]2. Child Protection'!$B$8:$BG$226,'[1]2. Child Protection'!X$1,FALSE)-D139)</f>
        <v/>
      </c>
      <c r="M139" s="52" t="str">
        <f>IF(VLOOKUP($A139,'[1]2. Child Protection'!$B$8:$BG$226,'[1]2. Child Protection'!Y$1,FALSE)=E139,"",VLOOKUP($A139,'[1]2. Child Protection'!$B$8:$BG$226,'[1]2. Child Protection'!Y$1,FALSE))</f>
        <v/>
      </c>
      <c r="N139" s="52" t="str">
        <f>IF(VLOOKUP($A139,'[1]2. Child Protection'!$B$8:$BG$226,'[1]2. Child Protection'!Z$1,FALSE)=F139,"",VLOOKUP($A139,'[1]2. Child Protection'!$B$8:$BG$226,'[1]2. Child Protection'!Z$1,FALSE)-F139)</f>
        <v/>
      </c>
      <c r="O139" s="52" t="str">
        <f>IF(VLOOKUP($A139,'[1]2. Child Protection'!$B$8:$BG$226,'[1]2. Child Protection'!AA$1,FALSE)=G139,"",VLOOKUP($A139,'[1]2. Child Protection'!$B$8:$BG$226,'[1]2. Child Protection'!AA$1,FALSE))</f>
        <v/>
      </c>
      <c r="P139" s="3" t="str">
        <f>IF(VLOOKUP($A139,'[1]2. Child Protection'!$B$8:$BG$226,'[1]2. Child Protection'!AB$1,FALSE)=H139,"",VLOOKUP($A139,'[1]2. Child Protection'!$B$8:$BG$226,'[1]2. Child Protection'!AB$1,FALSE))</f>
        <v>UNSD Population and Vital Statistics Report, January 2021, latest update on 4 Jan 2022</v>
      </c>
    </row>
    <row r="140" spans="1:16" x14ac:dyDescent="0.2">
      <c r="A140" s="2" t="s">
        <v>198</v>
      </c>
      <c r="B140" s="13">
        <v>84.7</v>
      </c>
      <c r="C140" s="14" t="s">
        <v>12</v>
      </c>
      <c r="D140" s="15" t="s">
        <v>23</v>
      </c>
      <c r="E140" s="16" t="s">
        <v>12</v>
      </c>
      <c r="F140" s="15" t="s">
        <v>23</v>
      </c>
      <c r="G140" s="16" t="s">
        <v>12</v>
      </c>
      <c r="H140" s="17" t="s">
        <v>199</v>
      </c>
      <c r="J140" s="52" t="str">
        <f>IF(VLOOKUP($A140,'[1]2. Child Protection'!$B$8:$BG$226,'[1]2. Child Protection'!V$1,FALSE)=B140,"",VLOOKUP($A140,'[1]2. Child Protection'!$B$8:$BG$226,'[1]2. Child Protection'!V$1,FALSE)-B140)</f>
        <v/>
      </c>
      <c r="K140" s="52" t="str">
        <f>IF(VLOOKUP($A140,'[1]2. Child Protection'!$B$8:$BG$226,'[1]2. Child Protection'!W$1,FALSE)=C140,"",VLOOKUP($A140,'[1]2. Child Protection'!$B$8:$BG$226,'[1]2. Child Protection'!W$1,FALSE))</f>
        <v/>
      </c>
      <c r="L140" s="52" t="str">
        <f>IF(VLOOKUP($A140,'[1]2. Child Protection'!$B$8:$BG$226,'[1]2. Child Protection'!X$1,FALSE)=D140,"",VLOOKUP($A140,'[1]2. Child Protection'!$B$8:$BG$226,'[1]2. Child Protection'!X$1,FALSE)-D140)</f>
        <v/>
      </c>
      <c r="M140" s="52" t="str">
        <f>IF(VLOOKUP($A140,'[1]2. Child Protection'!$B$8:$BG$226,'[1]2. Child Protection'!Y$1,FALSE)=E140,"",VLOOKUP($A140,'[1]2. Child Protection'!$B$8:$BG$226,'[1]2. Child Protection'!Y$1,FALSE))</f>
        <v/>
      </c>
      <c r="N140" s="52" t="str">
        <f>IF(VLOOKUP($A140,'[1]2. Child Protection'!$B$8:$BG$226,'[1]2. Child Protection'!Z$1,FALSE)=F140,"",VLOOKUP($A140,'[1]2. Child Protection'!$B$8:$BG$226,'[1]2. Child Protection'!Z$1,FALSE)-F140)</f>
        <v/>
      </c>
      <c r="O140" s="52" t="str">
        <f>IF(VLOOKUP($A140,'[1]2. Child Protection'!$B$8:$BG$226,'[1]2. Child Protection'!AA$1,FALSE)=G140,"",VLOOKUP($A140,'[1]2. Child Protection'!$B$8:$BG$226,'[1]2. Child Protection'!AA$1,FALSE))</f>
        <v/>
      </c>
      <c r="P140" s="3" t="str">
        <f>IF(VLOOKUP($A140,'[1]2. Child Protection'!$B$8:$BG$226,'[1]2. Child Protection'!AB$1,FALSE)=H140,"",VLOOKUP($A140,'[1]2. Child Protection'!$B$8:$BG$226,'[1]2. Child Protection'!AB$1,FALSE))</f>
        <v/>
      </c>
    </row>
    <row r="141" spans="1:16" x14ac:dyDescent="0.2">
      <c r="A141" s="2" t="s">
        <v>201</v>
      </c>
      <c r="B141" s="13">
        <v>63.9</v>
      </c>
      <c r="C141" s="14" t="s">
        <v>12</v>
      </c>
      <c r="D141" s="15">
        <v>65.400000000000006</v>
      </c>
      <c r="E141" s="16" t="s">
        <v>12</v>
      </c>
      <c r="F141" s="15">
        <v>62.2</v>
      </c>
      <c r="G141" s="16" t="s">
        <v>12</v>
      </c>
      <c r="H141" s="17" t="s">
        <v>78</v>
      </c>
      <c r="J141" s="52" t="str">
        <f>IF(VLOOKUP($A141,'[1]2. Child Protection'!$B$8:$BG$226,'[1]2. Child Protection'!V$1,FALSE)=B141,"",VLOOKUP($A141,'[1]2. Child Protection'!$B$8:$BG$226,'[1]2. Child Protection'!V$1,FALSE)-B141)</f>
        <v/>
      </c>
      <c r="K141" s="52" t="str">
        <f>IF(VLOOKUP($A141,'[1]2. Child Protection'!$B$8:$BG$226,'[1]2. Child Protection'!W$1,FALSE)=C141,"",VLOOKUP($A141,'[1]2. Child Protection'!$B$8:$BG$226,'[1]2. Child Protection'!W$1,FALSE))</f>
        <v/>
      </c>
      <c r="L141" s="52" t="str">
        <f>IF(VLOOKUP($A141,'[1]2. Child Protection'!$B$8:$BG$226,'[1]2. Child Protection'!X$1,FALSE)=D141,"",VLOOKUP($A141,'[1]2. Child Protection'!$B$8:$BG$226,'[1]2. Child Protection'!X$1,FALSE)-D141)</f>
        <v/>
      </c>
      <c r="M141" s="52" t="str">
        <f>IF(VLOOKUP($A141,'[1]2. Child Protection'!$B$8:$BG$226,'[1]2. Child Protection'!Y$1,FALSE)=E141,"",VLOOKUP($A141,'[1]2. Child Protection'!$B$8:$BG$226,'[1]2. Child Protection'!Y$1,FALSE))</f>
        <v/>
      </c>
      <c r="N141" s="52" t="str">
        <f>IF(VLOOKUP($A141,'[1]2. Child Protection'!$B$8:$BG$226,'[1]2. Child Protection'!Z$1,FALSE)=F141,"",VLOOKUP($A141,'[1]2. Child Protection'!$B$8:$BG$226,'[1]2. Child Protection'!Z$1,FALSE)-F141)</f>
        <v/>
      </c>
      <c r="O141" s="52" t="str">
        <f>IF(VLOOKUP($A141,'[1]2. Child Protection'!$B$8:$BG$226,'[1]2. Child Protection'!AA$1,FALSE)=G141,"",VLOOKUP($A141,'[1]2. Child Protection'!$B$8:$BG$226,'[1]2. Child Protection'!AA$1,FALSE))</f>
        <v/>
      </c>
      <c r="P141" s="3" t="str">
        <f>IF(VLOOKUP($A141,'[1]2. Child Protection'!$B$8:$BG$226,'[1]2. Child Protection'!AB$1,FALSE)=H141,"",VLOOKUP($A141,'[1]2. Child Protection'!$B$8:$BG$226,'[1]2. Child Protection'!AB$1,FALSE))</f>
        <v/>
      </c>
    </row>
    <row r="142" spans="1:16" x14ac:dyDescent="0.2">
      <c r="A142" s="2" t="s">
        <v>202</v>
      </c>
      <c r="B142" s="13">
        <v>42.6</v>
      </c>
      <c r="C142" s="14" t="s">
        <v>12</v>
      </c>
      <c r="D142" s="15">
        <v>43.4</v>
      </c>
      <c r="E142" s="16" t="s">
        <v>12</v>
      </c>
      <c r="F142" s="15">
        <v>41.7</v>
      </c>
      <c r="G142" s="16" t="s">
        <v>12</v>
      </c>
      <c r="H142" s="17" t="s">
        <v>71</v>
      </c>
      <c r="J142" s="52" t="str">
        <f>IF(VLOOKUP($A142,'[1]2. Child Protection'!$B$8:$BG$226,'[1]2. Child Protection'!V$1,FALSE)=B142,"",VLOOKUP($A142,'[1]2. Child Protection'!$B$8:$BG$226,'[1]2. Child Protection'!V$1,FALSE)-B142)</f>
        <v/>
      </c>
      <c r="K142" s="52" t="str">
        <f>IF(VLOOKUP($A142,'[1]2. Child Protection'!$B$8:$BG$226,'[1]2. Child Protection'!W$1,FALSE)=C142,"",VLOOKUP($A142,'[1]2. Child Protection'!$B$8:$BG$226,'[1]2. Child Protection'!W$1,FALSE))</f>
        <v/>
      </c>
      <c r="L142" s="52" t="str">
        <f>IF(VLOOKUP($A142,'[1]2. Child Protection'!$B$8:$BG$226,'[1]2. Child Protection'!X$1,FALSE)=D142,"",VLOOKUP($A142,'[1]2. Child Protection'!$B$8:$BG$226,'[1]2. Child Protection'!X$1,FALSE)-D142)</f>
        <v/>
      </c>
      <c r="M142" s="52" t="str">
        <f>IF(VLOOKUP($A142,'[1]2. Child Protection'!$B$8:$BG$226,'[1]2. Child Protection'!Y$1,FALSE)=E142,"",VLOOKUP($A142,'[1]2. Child Protection'!$B$8:$BG$226,'[1]2. Child Protection'!Y$1,FALSE))</f>
        <v/>
      </c>
      <c r="N142" s="52" t="str">
        <f>IF(VLOOKUP($A142,'[1]2. Child Protection'!$B$8:$BG$226,'[1]2. Child Protection'!Z$1,FALSE)=F142,"",VLOOKUP($A142,'[1]2. Child Protection'!$B$8:$BG$226,'[1]2. Child Protection'!Z$1,FALSE)-F142)</f>
        <v/>
      </c>
      <c r="O142" s="52" t="str">
        <f>IF(VLOOKUP($A142,'[1]2. Child Protection'!$B$8:$BG$226,'[1]2. Child Protection'!AA$1,FALSE)=G142,"",VLOOKUP($A142,'[1]2. Child Protection'!$B$8:$BG$226,'[1]2. Child Protection'!AA$1,FALSE))</f>
        <v/>
      </c>
      <c r="P142" s="3" t="str">
        <f>IF(VLOOKUP($A142,'[1]2. Child Protection'!$B$8:$BG$226,'[1]2. Child Protection'!AB$1,FALSE)=H142,"",VLOOKUP($A142,'[1]2. Child Protection'!$B$8:$BG$226,'[1]2. Child Protection'!AB$1,FALSE))</f>
        <v/>
      </c>
    </row>
    <row r="143" spans="1:16" x14ac:dyDescent="0.2">
      <c r="A143" s="2" t="s">
        <v>229</v>
      </c>
      <c r="B143" s="13" t="s">
        <v>23</v>
      </c>
      <c r="C143" s="14" t="s">
        <v>23</v>
      </c>
      <c r="D143" s="15" t="s">
        <v>23</v>
      </c>
      <c r="E143" s="16" t="s">
        <v>23</v>
      </c>
      <c r="F143" s="15" t="s">
        <v>23</v>
      </c>
      <c r="G143" s="16" t="s">
        <v>23</v>
      </c>
      <c r="H143" s="17" t="s">
        <v>23</v>
      </c>
      <c r="J143" s="52" t="str">
        <f>IF(VLOOKUP($A143,'[1]2. Child Protection'!$B$8:$BG$226,'[1]2. Child Protection'!V$1,FALSE)=B143,"",VLOOKUP($A143,'[1]2. Child Protection'!$B$8:$BG$226,'[1]2. Child Protection'!V$1,FALSE)-B143)</f>
        <v/>
      </c>
      <c r="K143" s="52">
        <f>IF(VLOOKUP($A143,'[1]2. Child Protection'!$B$8:$BG$226,'[1]2. Child Protection'!W$1,FALSE)=C143,"",VLOOKUP($A143,'[1]2. Child Protection'!$B$8:$BG$226,'[1]2. Child Protection'!W$1,FALSE))</f>
        <v>0</v>
      </c>
      <c r="L143" s="52" t="str">
        <f>IF(VLOOKUP($A143,'[1]2. Child Protection'!$B$8:$BG$226,'[1]2. Child Protection'!X$1,FALSE)=D143,"",VLOOKUP($A143,'[1]2. Child Protection'!$B$8:$BG$226,'[1]2. Child Protection'!X$1,FALSE)-D143)</f>
        <v/>
      </c>
      <c r="M143" s="52">
        <f>IF(VLOOKUP($A143,'[1]2. Child Protection'!$B$8:$BG$226,'[1]2. Child Protection'!Y$1,FALSE)=E143,"",VLOOKUP($A143,'[1]2. Child Protection'!$B$8:$BG$226,'[1]2. Child Protection'!Y$1,FALSE))</f>
        <v>0</v>
      </c>
      <c r="N143" s="52" t="str">
        <f>IF(VLOOKUP($A143,'[1]2. Child Protection'!$B$8:$BG$226,'[1]2. Child Protection'!Z$1,FALSE)=F143,"",VLOOKUP($A143,'[1]2. Child Protection'!$B$8:$BG$226,'[1]2. Child Protection'!Z$1,FALSE)-F143)</f>
        <v/>
      </c>
      <c r="O143" s="52">
        <f>IF(VLOOKUP($A143,'[1]2. Child Protection'!$B$8:$BG$226,'[1]2. Child Protection'!AA$1,FALSE)=G143,"",VLOOKUP($A143,'[1]2. Child Protection'!$B$8:$BG$226,'[1]2. Child Protection'!AA$1,FALSE))</f>
        <v>0</v>
      </c>
      <c r="P143" s="3">
        <f>IF(VLOOKUP($A143,'[1]2. Child Protection'!$B$8:$BG$226,'[1]2. Child Protection'!AB$1,FALSE)=H143,"",VLOOKUP($A143,'[1]2. Child Protection'!$B$8:$BG$226,'[1]2. Child Protection'!AB$1,FALSE))</f>
        <v>0</v>
      </c>
    </row>
    <row r="144" spans="1:16" x14ac:dyDescent="0.2">
      <c r="A144" s="2" t="s">
        <v>204</v>
      </c>
      <c r="B144" s="13">
        <v>99.8</v>
      </c>
      <c r="C144" s="14" t="s">
        <v>12</v>
      </c>
      <c r="D144" s="15">
        <v>99.7</v>
      </c>
      <c r="E144" s="16" t="s">
        <v>12</v>
      </c>
      <c r="F144" s="15">
        <v>100</v>
      </c>
      <c r="G144" s="16" t="s">
        <v>12</v>
      </c>
      <c r="H144" s="17" t="s">
        <v>17</v>
      </c>
      <c r="J144" s="52" t="str">
        <f>IF(VLOOKUP($A144,'[1]2. Child Protection'!$B$8:$BG$226,'[1]2. Child Protection'!V$1,FALSE)=B144,"",VLOOKUP($A144,'[1]2. Child Protection'!$B$8:$BG$226,'[1]2. Child Protection'!V$1,FALSE)-B144)</f>
        <v/>
      </c>
      <c r="K144" s="52" t="str">
        <f>IF(VLOOKUP($A144,'[1]2. Child Protection'!$B$8:$BG$226,'[1]2. Child Protection'!W$1,FALSE)=C144,"",VLOOKUP($A144,'[1]2. Child Protection'!$B$8:$BG$226,'[1]2. Child Protection'!W$1,FALSE))</f>
        <v/>
      </c>
      <c r="L144" s="52" t="str">
        <f>IF(VLOOKUP($A144,'[1]2. Child Protection'!$B$8:$BG$226,'[1]2. Child Protection'!X$1,FALSE)=D144,"",VLOOKUP($A144,'[1]2. Child Protection'!$B$8:$BG$226,'[1]2. Child Protection'!X$1,FALSE)-D144)</f>
        <v/>
      </c>
      <c r="M144" s="52" t="str">
        <f>IF(VLOOKUP($A144,'[1]2. Child Protection'!$B$8:$BG$226,'[1]2. Child Protection'!Y$1,FALSE)=E144,"",VLOOKUP($A144,'[1]2. Child Protection'!$B$8:$BG$226,'[1]2. Child Protection'!Y$1,FALSE))</f>
        <v/>
      </c>
      <c r="N144" s="52" t="str">
        <f>IF(VLOOKUP($A144,'[1]2. Child Protection'!$B$8:$BG$226,'[1]2. Child Protection'!Z$1,FALSE)=F144,"",VLOOKUP($A144,'[1]2. Child Protection'!$B$8:$BG$226,'[1]2. Child Protection'!Z$1,FALSE)-F144)</f>
        <v/>
      </c>
      <c r="O144" s="52" t="str">
        <f>IF(VLOOKUP($A144,'[1]2. Child Protection'!$B$8:$BG$226,'[1]2. Child Protection'!AA$1,FALSE)=G144,"",VLOOKUP($A144,'[1]2. Child Protection'!$B$8:$BG$226,'[1]2. Child Protection'!AA$1,FALSE))</f>
        <v/>
      </c>
      <c r="P144" s="3" t="str">
        <f>IF(VLOOKUP($A144,'[1]2. Child Protection'!$B$8:$BG$226,'[1]2. Child Protection'!AB$1,FALSE)=H144,"",VLOOKUP($A144,'[1]2. Child Protection'!$B$8:$BG$226,'[1]2. Child Protection'!AB$1,FALSE))</f>
        <v/>
      </c>
    </row>
    <row r="145" spans="1:16" x14ac:dyDescent="0.2">
      <c r="A145" s="2" t="s">
        <v>205</v>
      </c>
      <c r="B145" s="13">
        <v>100</v>
      </c>
      <c r="C145" s="14" t="s">
        <v>19</v>
      </c>
      <c r="D145" s="13">
        <v>100</v>
      </c>
      <c r="E145" s="14" t="s">
        <v>19</v>
      </c>
      <c r="F145" s="13">
        <v>100</v>
      </c>
      <c r="G145" s="14" t="s">
        <v>19</v>
      </c>
      <c r="H145" s="17" t="s">
        <v>30</v>
      </c>
      <c r="J145" s="52" t="str">
        <f>IF(VLOOKUP($A145,'[1]2. Child Protection'!$B$8:$BG$226,'[1]2. Child Protection'!V$1,FALSE)=B145,"",VLOOKUP($A145,'[1]2. Child Protection'!$B$8:$BG$226,'[1]2. Child Protection'!V$1,FALSE)-B145)</f>
        <v/>
      </c>
      <c r="K145" s="52" t="str">
        <f>IF(VLOOKUP($A145,'[1]2. Child Protection'!$B$8:$BG$226,'[1]2. Child Protection'!W$1,FALSE)=C145,"",VLOOKUP($A145,'[1]2. Child Protection'!$B$8:$BG$226,'[1]2. Child Protection'!W$1,FALSE))</f>
        <v/>
      </c>
      <c r="L145" s="52" t="str">
        <f>IF(VLOOKUP($A145,'[1]2. Child Protection'!$B$8:$BG$226,'[1]2. Child Protection'!X$1,FALSE)=D145,"",VLOOKUP($A145,'[1]2. Child Protection'!$B$8:$BG$226,'[1]2. Child Protection'!X$1,FALSE)-D145)</f>
        <v/>
      </c>
      <c r="M145" s="52" t="str">
        <f>IF(VLOOKUP($A145,'[1]2. Child Protection'!$B$8:$BG$226,'[1]2. Child Protection'!Y$1,FALSE)=E145,"",VLOOKUP($A145,'[1]2. Child Protection'!$B$8:$BG$226,'[1]2. Child Protection'!Y$1,FALSE))</f>
        <v/>
      </c>
      <c r="N145" s="52" t="str">
        <f>IF(VLOOKUP($A145,'[1]2. Child Protection'!$B$8:$BG$226,'[1]2. Child Protection'!Z$1,FALSE)=F145,"",VLOOKUP($A145,'[1]2. Child Protection'!$B$8:$BG$226,'[1]2. Child Protection'!Z$1,FALSE)-F145)</f>
        <v/>
      </c>
      <c r="O145" s="52" t="str">
        <f>IF(VLOOKUP($A145,'[1]2. Child Protection'!$B$8:$BG$226,'[1]2. Child Protection'!AA$1,FALSE)=G145,"",VLOOKUP($A145,'[1]2. Child Protection'!$B$8:$BG$226,'[1]2. Child Protection'!AA$1,FALSE))</f>
        <v/>
      </c>
      <c r="P145" s="3" t="str">
        <f>IF(VLOOKUP($A145,'[1]2. Child Protection'!$B$8:$BG$226,'[1]2. Child Protection'!AB$1,FALSE)=H145,"",VLOOKUP($A145,'[1]2. Child Protection'!$B$8:$BG$226,'[1]2. Child Protection'!AB$1,FALSE))</f>
        <v>UNSD Population and Vital Statistics Report, January 2021, latest update on 4 Jan 2022</v>
      </c>
    </row>
    <row r="146" spans="1:16" x14ac:dyDescent="0.2">
      <c r="A146" s="2" t="s">
        <v>206</v>
      </c>
      <c r="B146" s="13">
        <v>100</v>
      </c>
      <c r="C146" s="14" t="s">
        <v>28</v>
      </c>
      <c r="D146" s="15">
        <v>100</v>
      </c>
      <c r="E146" s="16" t="s">
        <v>28</v>
      </c>
      <c r="F146" s="15">
        <v>100</v>
      </c>
      <c r="G146" s="16" t="s">
        <v>28</v>
      </c>
      <c r="H146" s="17" t="s">
        <v>207</v>
      </c>
      <c r="J146" s="52" t="str">
        <f>IF(VLOOKUP($A146,'[1]2. Child Protection'!$B$8:$BG$226,'[1]2. Child Protection'!V$1,FALSE)=B146,"",VLOOKUP($A146,'[1]2. Child Protection'!$B$8:$BG$226,'[1]2. Child Protection'!V$1,FALSE)-B146)</f>
        <v/>
      </c>
      <c r="K146" s="52" t="str">
        <f>IF(VLOOKUP($A146,'[1]2. Child Protection'!$B$8:$BG$226,'[1]2. Child Protection'!W$1,FALSE)=C146,"",VLOOKUP($A146,'[1]2. Child Protection'!$B$8:$BG$226,'[1]2. Child Protection'!W$1,FALSE))</f>
        <v/>
      </c>
      <c r="L146" s="52" t="str">
        <f>IF(VLOOKUP($A146,'[1]2. Child Protection'!$B$8:$BG$226,'[1]2. Child Protection'!X$1,FALSE)=D146,"",VLOOKUP($A146,'[1]2. Child Protection'!$B$8:$BG$226,'[1]2. Child Protection'!X$1,FALSE)-D146)</f>
        <v/>
      </c>
      <c r="M146" s="52" t="str">
        <f>IF(VLOOKUP($A146,'[1]2. Child Protection'!$B$8:$BG$226,'[1]2. Child Protection'!Y$1,FALSE)=E146,"",VLOOKUP($A146,'[1]2. Child Protection'!$B$8:$BG$226,'[1]2. Child Protection'!Y$1,FALSE))</f>
        <v/>
      </c>
      <c r="N146" s="52" t="str">
        <f>IF(VLOOKUP($A146,'[1]2. Child Protection'!$B$8:$BG$226,'[1]2. Child Protection'!Z$1,FALSE)=F146,"",VLOOKUP($A146,'[1]2. Child Protection'!$B$8:$BG$226,'[1]2. Child Protection'!Z$1,FALSE)-F146)</f>
        <v/>
      </c>
      <c r="O146" s="52" t="str">
        <f>IF(VLOOKUP($A146,'[1]2. Child Protection'!$B$8:$BG$226,'[1]2. Child Protection'!AA$1,FALSE)=G146,"",VLOOKUP($A146,'[1]2. Child Protection'!$B$8:$BG$226,'[1]2. Child Protection'!AA$1,FALSE))</f>
        <v/>
      </c>
      <c r="P146" s="3" t="str">
        <f>IF(VLOOKUP($A146,'[1]2. Child Protection'!$B$8:$BG$226,'[1]2. Child Protection'!AB$1,FALSE)=H146,"",VLOOKUP($A146,'[1]2. Child Protection'!$B$8:$BG$226,'[1]2. Child Protection'!AB$1,FALSE))</f>
        <v/>
      </c>
    </row>
    <row r="147" spans="1:16" x14ac:dyDescent="0.2">
      <c r="A147" s="2" t="s">
        <v>208</v>
      </c>
      <c r="B147" s="13">
        <v>42.2</v>
      </c>
      <c r="C147" s="14" t="s">
        <v>28</v>
      </c>
      <c r="D147" s="15">
        <v>42.5</v>
      </c>
      <c r="E147" s="16" t="s">
        <v>28</v>
      </c>
      <c r="F147" s="15">
        <v>41.9</v>
      </c>
      <c r="G147" s="16" t="s">
        <v>28</v>
      </c>
      <c r="H147" s="17" t="s">
        <v>15</v>
      </c>
      <c r="J147" s="52" t="str">
        <f>IF(VLOOKUP($A147,'[1]2. Child Protection'!$B$8:$BG$226,'[1]2. Child Protection'!V$1,FALSE)=B147,"",VLOOKUP($A147,'[1]2. Child Protection'!$B$8:$BG$226,'[1]2. Child Protection'!V$1,FALSE)-B147)</f>
        <v/>
      </c>
      <c r="K147" s="52" t="str">
        <f>IF(VLOOKUP($A147,'[1]2. Child Protection'!$B$8:$BG$226,'[1]2. Child Protection'!W$1,FALSE)=C147,"",VLOOKUP($A147,'[1]2. Child Protection'!$B$8:$BG$226,'[1]2. Child Protection'!W$1,FALSE))</f>
        <v/>
      </c>
      <c r="L147" s="52" t="str">
        <f>IF(VLOOKUP($A147,'[1]2. Child Protection'!$B$8:$BG$226,'[1]2. Child Protection'!X$1,FALSE)=D147,"",VLOOKUP($A147,'[1]2. Child Protection'!$B$8:$BG$226,'[1]2. Child Protection'!X$1,FALSE)-D147)</f>
        <v/>
      </c>
      <c r="M147" s="52" t="str">
        <f>IF(VLOOKUP($A147,'[1]2. Child Protection'!$B$8:$BG$226,'[1]2. Child Protection'!Y$1,FALSE)=E147,"",VLOOKUP($A147,'[1]2. Child Protection'!$B$8:$BG$226,'[1]2. Child Protection'!Y$1,FALSE))</f>
        <v/>
      </c>
      <c r="N147" s="52" t="str">
        <f>IF(VLOOKUP($A147,'[1]2. Child Protection'!$B$8:$BG$226,'[1]2. Child Protection'!Z$1,FALSE)=F147,"",VLOOKUP($A147,'[1]2. Child Protection'!$B$8:$BG$226,'[1]2. Child Protection'!Z$1,FALSE)-F147)</f>
        <v/>
      </c>
      <c r="O147" s="52" t="str">
        <f>IF(VLOOKUP($A147,'[1]2. Child Protection'!$B$8:$BG$226,'[1]2. Child Protection'!AA$1,FALSE)=G147,"",VLOOKUP($A147,'[1]2. Child Protection'!$B$8:$BG$226,'[1]2. Child Protection'!AA$1,FALSE))</f>
        <v/>
      </c>
      <c r="P147" s="3" t="str">
        <f>IF(VLOOKUP($A147,'[1]2. Child Protection'!$B$8:$BG$226,'[1]2. Child Protection'!AB$1,FALSE)=H147,"",VLOOKUP($A147,'[1]2. Child Protection'!$B$8:$BG$226,'[1]2. Child Protection'!AB$1,FALSE))</f>
        <v/>
      </c>
    </row>
    <row r="148" spans="1:16" x14ac:dyDescent="0.2">
      <c r="A148" s="2" t="s">
        <v>238</v>
      </c>
      <c r="B148" s="13" t="s">
        <v>23</v>
      </c>
      <c r="C148" s="14" t="s">
        <v>23</v>
      </c>
      <c r="D148" s="15" t="s">
        <v>23</v>
      </c>
      <c r="E148" s="16" t="s">
        <v>23</v>
      </c>
      <c r="F148" s="15" t="s">
        <v>23</v>
      </c>
      <c r="G148" s="16" t="s">
        <v>23</v>
      </c>
      <c r="H148" s="17" t="s">
        <v>23</v>
      </c>
      <c r="J148" s="52" t="str">
        <f>IF(VLOOKUP($A148,'[1]2. Child Protection'!$B$8:$BG$226,'[1]2. Child Protection'!V$1,FALSE)=B148,"",VLOOKUP($A148,'[1]2. Child Protection'!$B$8:$BG$226,'[1]2. Child Protection'!V$1,FALSE)-B148)</f>
        <v/>
      </c>
      <c r="K148" s="52">
        <f>IF(VLOOKUP($A148,'[1]2. Child Protection'!$B$8:$BG$226,'[1]2. Child Protection'!W$1,FALSE)=C148,"",VLOOKUP($A148,'[1]2. Child Protection'!$B$8:$BG$226,'[1]2. Child Protection'!W$1,FALSE))</f>
        <v>0</v>
      </c>
      <c r="L148" s="52" t="str">
        <f>IF(VLOOKUP($A148,'[1]2. Child Protection'!$B$8:$BG$226,'[1]2. Child Protection'!X$1,FALSE)=D148,"",VLOOKUP($A148,'[1]2. Child Protection'!$B$8:$BG$226,'[1]2. Child Protection'!X$1,FALSE)-D148)</f>
        <v/>
      </c>
      <c r="M148" s="52">
        <f>IF(VLOOKUP($A148,'[1]2. Child Protection'!$B$8:$BG$226,'[1]2. Child Protection'!Y$1,FALSE)=E148,"",VLOOKUP($A148,'[1]2. Child Protection'!$B$8:$BG$226,'[1]2. Child Protection'!Y$1,FALSE))</f>
        <v>0</v>
      </c>
      <c r="N148" s="52" t="str">
        <f>IF(VLOOKUP($A148,'[1]2. Child Protection'!$B$8:$BG$226,'[1]2. Child Protection'!Z$1,FALSE)=F148,"",VLOOKUP($A148,'[1]2. Child Protection'!$B$8:$BG$226,'[1]2. Child Protection'!Z$1,FALSE)-F148)</f>
        <v/>
      </c>
      <c r="O148" s="52">
        <f>IF(VLOOKUP($A148,'[1]2. Child Protection'!$B$8:$BG$226,'[1]2. Child Protection'!AA$1,FALSE)=G148,"",VLOOKUP($A148,'[1]2. Child Protection'!$B$8:$BG$226,'[1]2. Child Protection'!AA$1,FALSE))</f>
        <v>0</v>
      </c>
      <c r="P148" s="3">
        <f>IF(VLOOKUP($A148,'[1]2. Child Protection'!$B$8:$BG$226,'[1]2. Child Protection'!AB$1,FALSE)=H148,"",VLOOKUP($A148,'[1]2. Child Protection'!$B$8:$BG$226,'[1]2. Child Protection'!AB$1,FALSE))</f>
        <v>0</v>
      </c>
    </row>
    <row r="149" spans="1:16" x14ac:dyDescent="0.2">
      <c r="A149" s="2" t="s">
        <v>209</v>
      </c>
      <c r="B149" s="13">
        <v>96.7</v>
      </c>
      <c r="C149" s="14" t="s">
        <v>12</v>
      </c>
      <c r="D149" s="15">
        <v>96.8</v>
      </c>
      <c r="E149" s="16" t="s">
        <v>12</v>
      </c>
      <c r="F149" s="15">
        <v>96.6</v>
      </c>
      <c r="G149" s="16" t="s">
        <v>12</v>
      </c>
      <c r="H149" s="17" t="s">
        <v>210</v>
      </c>
      <c r="J149" s="52" t="str">
        <f>IF(VLOOKUP($A149,'[1]2. Child Protection'!$B$8:$BG$226,'[1]2. Child Protection'!V$1,FALSE)=B149,"",VLOOKUP($A149,'[1]2. Child Protection'!$B$8:$BG$226,'[1]2. Child Protection'!V$1,FALSE)-B149)</f>
        <v/>
      </c>
      <c r="K149" s="52" t="str">
        <f>IF(VLOOKUP($A149,'[1]2. Child Protection'!$B$8:$BG$226,'[1]2. Child Protection'!W$1,FALSE)=C149,"",VLOOKUP($A149,'[1]2. Child Protection'!$B$8:$BG$226,'[1]2. Child Protection'!W$1,FALSE))</f>
        <v/>
      </c>
      <c r="L149" s="52" t="str">
        <f>IF(VLOOKUP($A149,'[1]2. Child Protection'!$B$8:$BG$226,'[1]2. Child Protection'!X$1,FALSE)=D149,"",VLOOKUP($A149,'[1]2. Child Protection'!$B$8:$BG$226,'[1]2. Child Protection'!X$1,FALSE)-D149)</f>
        <v/>
      </c>
      <c r="M149" s="52" t="str">
        <f>IF(VLOOKUP($A149,'[1]2. Child Protection'!$B$8:$BG$226,'[1]2. Child Protection'!Y$1,FALSE)=E149,"",VLOOKUP($A149,'[1]2. Child Protection'!$B$8:$BG$226,'[1]2. Child Protection'!Y$1,FALSE))</f>
        <v/>
      </c>
      <c r="N149" s="52" t="str">
        <f>IF(VLOOKUP($A149,'[1]2. Child Protection'!$B$8:$BG$226,'[1]2. Child Protection'!Z$1,FALSE)=F149,"",VLOOKUP($A149,'[1]2. Child Protection'!$B$8:$BG$226,'[1]2. Child Protection'!Z$1,FALSE)-F149)</f>
        <v/>
      </c>
      <c r="O149" s="52" t="str">
        <f>IF(VLOOKUP($A149,'[1]2. Child Protection'!$B$8:$BG$226,'[1]2. Child Protection'!AA$1,FALSE)=G149,"",VLOOKUP($A149,'[1]2. Child Protection'!$B$8:$BG$226,'[1]2. Child Protection'!AA$1,FALSE))</f>
        <v/>
      </c>
      <c r="P149" s="3" t="str">
        <f>IF(VLOOKUP($A149,'[1]2. Child Protection'!$B$8:$BG$226,'[1]2. Child Protection'!AB$1,FALSE)=H149,"",VLOOKUP($A149,'[1]2. Child Protection'!$B$8:$BG$226,'[1]2. Child Protection'!AB$1,FALSE))</f>
        <v/>
      </c>
    </row>
    <row r="150" spans="1:16" x14ac:dyDescent="0.2">
      <c r="A150" s="2" t="s">
        <v>211</v>
      </c>
      <c r="B150" s="13">
        <v>13.4</v>
      </c>
      <c r="C150" s="14" t="s">
        <v>12</v>
      </c>
      <c r="D150" s="15">
        <v>13.3</v>
      </c>
      <c r="E150" s="16" t="s">
        <v>12</v>
      </c>
      <c r="F150" s="15">
        <v>13.6</v>
      </c>
      <c r="G150" s="16" t="s">
        <v>12</v>
      </c>
      <c r="H150" s="17" t="s">
        <v>212</v>
      </c>
      <c r="J150" s="52" t="str">
        <f>IF(VLOOKUP($A150,'[1]2. Child Protection'!$B$8:$BG$226,'[1]2. Child Protection'!V$1,FALSE)=B150,"",VLOOKUP($A150,'[1]2. Child Protection'!$B$8:$BG$226,'[1]2. Child Protection'!V$1,FALSE)-B150)</f>
        <v/>
      </c>
      <c r="K150" s="52" t="str">
        <f>IF(VLOOKUP($A150,'[1]2. Child Protection'!$B$8:$BG$226,'[1]2. Child Protection'!W$1,FALSE)=C150,"",VLOOKUP($A150,'[1]2. Child Protection'!$B$8:$BG$226,'[1]2. Child Protection'!W$1,FALSE))</f>
        <v/>
      </c>
      <c r="L150" s="52" t="str">
        <f>IF(VLOOKUP($A150,'[1]2. Child Protection'!$B$8:$BG$226,'[1]2. Child Protection'!X$1,FALSE)=D150,"",VLOOKUP($A150,'[1]2. Child Protection'!$B$8:$BG$226,'[1]2. Child Protection'!X$1,FALSE)-D150)</f>
        <v/>
      </c>
      <c r="M150" s="52" t="str">
        <f>IF(VLOOKUP($A150,'[1]2. Child Protection'!$B$8:$BG$226,'[1]2. Child Protection'!Y$1,FALSE)=E150,"",VLOOKUP($A150,'[1]2. Child Protection'!$B$8:$BG$226,'[1]2. Child Protection'!Y$1,FALSE))</f>
        <v/>
      </c>
      <c r="N150" s="52" t="str">
        <f>IF(VLOOKUP($A150,'[1]2. Child Protection'!$B$8:$BG$226,'[1]2. Child Protection'!Z$1,FALSE)=F150,"",VLOOKUP($A150,'[1]2. Child Protection'!$B$8:$BG$226,'[1]2. Child Protection'!Z$1,FALSE)-F150)</f>
        <v/>
      </c>
      <c r="O150" s="52" t="str">
        <f>IF(VLOOKUP($A150,'[1]2. Child Protection'!$B$8:$BG$226,'[1]2. Child Protection'!AA$1,FALSE)=G150,"",VLOOKUP($A150,'[1]2. Child Protection'!$B$8:$BG$226,'[1]2. Child Protection'!AA$1,FALSE))</f>
        <v/>
      </c>
      <c r="P150" s="3" t="str">
        <f>IF(VLOOKUP($A150,'[1]2. Child Protection'!$B$8:$BG$226,'[1]2. Child Protection'!AB$1,FALSE)=H150,"",VLOOKUP($A150,'[1]2. Child Protection'!$B$8:$BG$226,'[1]2. Child Protection'!AB$1,FALSE))</f>
        <v/>
      </c>
    </row>
    <row r="151" spans="1:16" x14ac:dyDescent="0.2">
      <c r="A151" s="2" t="s">
        <v>213</v>
      </c>
      <c r="B151" s="13">
        <v>69.099999999999994</v>
      </c>
      <c r="C151" s="14" t="s">
        <v>28</v>
      </c>
      <c r="D151" s="15">
        <v>69.400000000000006</v>
      </c>
      <c r="E151" s="16" t="s">
        <v>28</v>
      </c>
      <c r="F151" s="15">
        <v>68.8</v>
      </c>
      <c r="G151" s="16" t="s">
        <v>28</v>
      </c>
      <c r="H151" s="17" t="s">
        <v>214</v>
      </c>
      <c r="J151" s="52">
        <f>IF(VLOOKUP($A151,'[1]2. Child Protection'!$B$8:$BG$226,'[1]2. Child Protection'!V$1,FALSE)=B151,"",VLOOKUP($A151,'[1]2. Child Protection'!$B$8:$BG$226,'[1]2. Child Protection'!V$1,FALSE)-B151)</f>
        <v>1.9000000000000057</v>
      </c>
      <c r="K151" s="52">
        <f>IF(VLOOKUP($A151,'[1]2. Child Protection'!$B$8:$BG$226,'[1]2. Child Protection'!W$1,FALSE)=C151,"",VLOOKUP($A151,'[1]2. Child Protection'!$B$8:$BG$226,'[1]2. Child Protection'!W$1,FALSE))</f>
        <v>0</v>
      </c>
      <c r="L151" s="52">
        <f>IF(VLOOKUP($A151,'[1]2. Child Protection'!$B$8:$BG$226,'[1]2. Child Protection'!X$1,FALSE)=D151,"",VLOOKUP($A151,'[1]2. Child Protection'!$B$8:$BG$226,'[1]2. Child Protection'!X$1,FALSE)-D151)</f>
        <v>1.7999999999999972</v>
      </c>
      <c r="M151" s="52">
        <f>IF(VLOOKUP($A151,'[1]2. Child Protection'!$B$8:$BG$226,'[1]2. Child Protection'!Y$1,FALSE)=E151,"",VLOOKUP($A151,'[1]2. Child Protection'!$B$8:$BG$226,'[1]2. Child Protection'!Y$1,FALSE))</f>
        <v>0</v>
      </c>
      <c r="N151" s="52">
        <f>IF(VLOOKUP($A151,'[1]2. Child Protection'!$B$8:$BG$226,'[1]2. Child Protection'!Z$1,FALSE)=F151,"",VLOOKUP($A151,'[1]2. Child Protection'!$B$8:$BG$226,'[1]2. Child Protection'!Z$1,FALSE)-F151)</f>
        <v>2</v>
      </c>
      <c r="O151" s="52">
        <f>IF(VLOOKUP($A151,'[1]2. Child Protection'!$B$8:$BG$226,'[1]2. Child Protection'!AA$1,FALSE)=G151,"",VLOOKUP($A151,'[1]2. Child Protection'!$B$8:$BG$226,'[1]2. Child Protection'!AA$1,FALSE))</f>
        <v>0</v>
      </c>
      <c r="P151" s="3" t="str">
        <f>IF(VLOOKUP($A151,'[1]2. Child Protection'!$B$8:$BG$226,'[1]2. Child Protection'!AB$1,FALSE)=H151,"",VLOOKUP($A151,'[1]2. Child Protection'!$B$8:$BG$226,'[1]2. Child Protection'!AB$1,FALSE))</f>
        <v>DGEEC 2015-18</v>
      </c>
    </row>
    <row r="152" spans="1:16" x14ac:dyDescent="0.2">
      <c r="A152" s="2" t="s">
        <v>215</v>
      </c>
      <c r="B152" s="13">
        <v>97.7</v>
      </c>
      <c r="C152" s="14" t="s">
        <v>28</v>
      </c>
      <c r="D152" s="15" t="s">
        <v>23</v>
      </c>
      <c r="E152" s="16" t="s">
        <v>28</v>
      </c>
      <c r="F152" s="15" t="s">
        <v>23</v>
      </c>
      <c r="G152" s="16" t="s">
        <v>28</v>
      </c>
      <c r="H152" s="17" t="s">
        <v>216</v>
      </c>
      <c r="J152" s="52">
        <f>IF(VLOOKUP($A152,'[1]2. Child Protection'!$B$8:$BG$226,'[1]2. Child Protection'!V$1,FALSE)=B152,"",VLOOKUP($A152,'[1]2. Child Protection'!$B$8:$BG$226,'[1]2. Child Protection'!V$1,FALSE)-B152)</f>
        <v>-1.2999999999999972</v>
      </c>
      <c r="K152" s="52">
        <f>IF(VLOOKUP($A152,'[1]2. Child Protection'!$B$8:$BG$226,'[1]2. Child Protection'!W$1,FALSE)=C152,"",VLOOKUP($A152,'[1]2. Child Protection'!$B$8:$BG$226,'[1]2. Child Protection'!W$1,FALSE))</f>
        <v>0</v>
      </c>
      <c r="L152" s="52" t="str">
        <f>IF(VLOOKUP($A152,'[1]2. Child Protection'!$B$8:$BG$226,'[1]2. Child Protection'!X$1,FALSE)=D152,"",VLOOKUP($A152,'[1]2. Child Protection'!$B$8:$BG$226,'[1]2. Child Protection'!X$1,FALSE)-D152)</f>
        <v/>
      </c>
      <c r="M152" s="52">
        <f>IF(VLOOKUP($A152,'[1]2. Child Protection'!$B$8:$BG$226,'[1]2. Child Protection'!Y$1,FALSE)=E152,"",VLOOKUP($A152,'[1]2. Child Protection'!$B$8:$BG$226,'[1]2. Child Protection'!Y$1,FALSE))</f>
        <v>0</v>
      </c>
      <c r="N152" s="52" t="str">
        <f>IF(VLOOKUP($A152,'[1]2. Child Protection'!$B$8:$BG$226,'[1]2. Child Protection'!Z$1,FALSE)=F152,"",VLOOKUP($A152,'[1]2. Child Protection'!$B$8:$BG$226,'[1]2. Child Protection'!Z$1,FALSE)-F152)</f>
        <v/>
      </c>
      <c r="O152" s="52">
        <f>IF(VLOOKUP($A152,'[1]2. Child Protection'!$B$8:$BG$226,'[1]2. Child Protection'!AA$1,FALSE)=G152,"",VLOOKUP($A152,'[1]2. Child Protection'!$B$8:$BG$226,'[1]2. Child Protection'!AA$1,FALSE))</f>
        <v>0</v>
      </c>
      <c r="P152" s="3" t="str">
        <f>IF(VLOOKUP($A152,'[1]2. Child Protection'!$B$8:$BG$226,'[1]2. Child Protection'!AB$1,FALSE)=H152,"",VLOOKUP($A152,'[1]2. Child Protection'!$B$8:$BG$226,'[1]2. Child Protection'!AB$1,FALSE))</f>
        <v>ENAPRES 2020</v>
      </c>
    </row>
    <row r="153" spans="1:16" x14ac:dyDescent="0.2">
      <c r="A153" s="2" t="s">
        <v>217</v>
      </c>
      <c r="B153" s="13">
        <v>91.8</v>
      </c>
      <c r="C153" s="14" t="s">
        <v>12</v>
      </c>
      <c r="D153" s="15">
        <v>92.3</v>
      </c>
      <c r="E153" s="16" t="s">
        <v>12</v>
      </c>
      <c r="F153" s="15">
        <v>91.2</v>
      </c>
      <c r="G153" s="16" t="s">
        <v>12</v>
      </c>
      <c r="H153" s="17" t="s">
        <v>218</v>
      </c>
      <c r="J153" s="52" t="str">
        <f>IF(VLOOKUP($A153,'[1]2. Child Protection'!$B$8:$BG$226,'[1]2. Child Protection'!V$1,FALSE)=B153,"",VLOOKUP($A153,'[1]2. Child Protection'!$B$8:$BG$226,'[1]2. Child Protection'!V$1,FALSE)-B153)</f>
        <v/>
      </c>
      <c r="K153" s="52" t="str">
        <f>IF(VLOOKUP($A153,'[1]2. Child Protection'!$B$8:$BG$226,'[1]2. Child Protection'!W$1,FALSE)=C153,"",VLOOKUP($A153,'[1]2. Child Protection'!$B$8:$BG$226,'[1]2. Child Protection'!W$1,FALSE))</f>
        <v/>
      </c>
      <c r="L153" s="52" t="str">
        <f>IF(VLOOKUP($A153,'[1]2. Child Protection'!$B$8:$BG$226,'[1]2. Child Protection'!X$1,FALSE)=D153,"",VLOOKUP($A153,'[1]2. Child Protection'!$B$8:$BG$226,'[1]2. Child Protection'!X$1,FALSE)-D153)</f>
        <v/>
      </c>
      <c r="M153" s="52" t="str">
        <f>IF(VLOOKUP($A153,'[1]2. Child Protection'!$B$8:$BG$226,'[1]2. Child Protection'!Y$1,FALSE)=E153,"",VLOOKUP($A153,'[1]2. Child Protection'!$B$8:$BG$226,'[1]2. Child Protection'!Y$1,FALSE))</f>
        <v/>
      </c>
      <c r="N153" s="52" t="str">
        <f>IF(VLOOKUP($A153,'[1]2. Child Protection'!$B$8:$BG$226,'[1]2. Child Protection'!Z$1,FALSE)=F153,"",VLOOKUP($A153,'[1]2. Child Protection'!$B$8:$BG$226,'[1]2. Child Protection'!Z$1,FALSE)-F153)</f>
        <v/>
      </c>
      <c r="O153" s="52" t="str">
        <f>IF(VLOOKUP($A153,'[1]2. Child Protection'!$B$8:$BG$226,'[1]2. Child Protection'!AA$1,FALSE)=G153,"",VLOOKUP($A153,'[1]2. Child Protection'!$B$8:$BG$226,'[1]2. Child Protection'!AA$1,FALSE))</f>
        <v/>
      </c>
      <c r="P153" s="3" t="str">
        <f>IF(VLOOKUP($A153,'[1]2. Child Protection'!$B$8:$BG$226,'[1]2. Child Protection'!AB$1,FALSE)=H153,"",VLOOKUP($A153,'[1]2. Child Protection'!$B$8:$BG$226,'[1]2. Child Protection'!AB$1,FALSE))</f>
        <v/>
      </c>
    </row>
    <row r="154" spans="1:16" x14ac:dyDescent="0.2">
      <c r="A154" s="2" t="s">
        <v>219</v>
      </c>
      <c r="B154" s="13">
        <v>100</v>
      </c>
      <c r="C154" s="14" t="s">
        <v>28</v>
      </c>
      <c r="D154" s="15">
        <v>100</v>
      </c>
      <c r="E154" s="16" t="s">
        <v>28</v>
      </c>
      <c r="F154" s="15">
        <v>100</v>
      </c>
      <c r="G154" s="16" t="s">
        <v>28</v>
      </c>
      <c r="H154" s="17" t="s">
        <v>220</v>
      </c>
      <c r="J154" s="52" t="str">
        <f>IF(VLOOKUP($A154,'[1]2. Child Protection'!$B$8:$BG$226,'[1]2. Child Protection'!V$1,FALSE)=B154,"",VLOOKUP($A154,'[1]2. Child Protection'!$B$8:$BG$226,'[1]2. Child Protection'!V$1,FALSE)-B154)</f>
        <v/>
      </c>
      <c r="K154" s="52" t="str">
        <f>IF(VLOOKUP($A154,'[1]2. Child Protection'!$B$8:$BG$226,'[1]2. Child Protection'!W$1,FALSE)=C154,"",VLOOKUP($A154,'[1]2. Child Protection'!$B$8:$BG$226,'[1]2. Child Protection'!W$1,FALSE))</f>
        <v/>
      </c>
      <c r="L154" s="52" t="str">
        <f>IF(VLOOKUP($A154,'[1]2. Child Protection'!$B$8:$BG$226,'[1]2. Child Protection'!X$1,FALSE)=D154,"",VLOOKUP($A154,'[1]2. Child Protection'!$B$8:$BG$226,'[1]2. Child Protection'!X$1,FALSE)-D154)</f>
        <v/>
      </c>
      <c r="M154" s="52" t="str">
        <f>IF(VLOOKUP($A154,'[1]2. Child Protection'!$B$8:$BG$226,'[1]2. Child Protection'!Y$1,FALSE)=E154,"",VLOOKUP($A154,'[1]2. Child Protection'!$B$8:$BG$226,'[1]2. Child Protection'!Y$1,FALSE))</f>
        <v/>
      </c>
      <c r="N154" s="52" t="str">
        <f>IF(VLOOKUP($A154,'[1]2. Child Protection'!$B$8:$BG$226,'[1]2. Child Protection'!Z$1,FALSE)=F154,"",VLOOKUP($A154,'[1]2. Child Protection'!$B$8:$BG$226,'[1]2. Child Protection'!Z$1,FALSE)-F154)</f>
        <v/>
      </c>
      <c r="O154" s="52" t="str">
        <f>IF(VLOOKUP($A154,'[1]2. Child Protection'!$B$8:$BG$226,'[1]2. Child Protection'!AA$1,FALSE)=G154,"",VLOOKUP($A154,'[1]2. Child Protection'!$B$8:$BG$226,'[1]2. Child Protection'!AA$1,FALSE))</f>
        <v/>
      </c>
      <c r="P154" s="3" t="str">
        <f>IF(VLOOKUP($A154,'[1]2. Child Protection'!$B$8:$BG$226,'[1]2. Child Protection'!AB$1,FALSE)=H154,"",VLOOKUP($A154,'[1]2. Child Protection'!$B$8:$BG$226,'[1]2. Child Protection'!AB$1,FALSE))</f>
        <v/>
      </c>
    </row>
    <row r="155" spans="1:16" x14ac:dyDescent="0.2">
      <c r="A155" s="2" t="s">
        <v>221</v>
      </c>
      <c r="B155" s="13">
        <v>100</v>
      </c>
      <c r="C155" s="14" t="s">
        <v>19</v>
      </c>
      <c r="D155" s="13">
        <v>100</v>
      </c>
      <c r="E155" s="14" t="s">
        <v>19</v>
      </c>
      <c r="F155" s="13">
        <v>100</v>
      </c>
      <c r="G155" s="14" t="s">
        <v>19</v>
      </c>
      <c r="H155" s="17" t="s">
        <v>30</v>
      </c>
      <c r="J155" s="52" t="str">
        <f>IF(VLOOKUP($A155,'[1]2. Child Protection'!$B$8:$BG$226,'[1]2. Child Protection'!V$1,FALSE)=B155,"",VLOOKUP($A155,'[1]2. Child Protection'!$B$8:$BG$226,'[1]2. Child Protection'!V$1,FALSE)-B155)</f>
        <v/>
      </c>
      <c r="K155" s="52" t="str">
        <f>IF(VLOOKUP($A155,'[1]2. Child Protection'!$B$8:$BG$226,'[1]2. Child Protection'!W$1,FALSE)=C155,"",VLOOKUP($A155,'[1]2. Child Protection'!$B$8:$BG$226,'[1]2. Child Protection'!W$1,FALSE))</f>
        <v>y</v>
      </c>
      <c r="L155" s="52" t="str">
        <f>IF(VLOOKUP($A155,'[1]2. Child Protection'!$B$8:$BG$226,'[1]2. Child Protection'!X$1,FALSE)=D155,"",VLOOKUP($A155,'[1]2. Child Protection'!$B$8:$BG$226,'[1]2. Child Protection'!X$1,FALSE)-D155)</f>
        <v/>
      </c>
      <c r="M155" s="52" t="str">
        <f>IF(VLOOKUP($A155,'[1]2. Child Protection'!$B$8:$BG$226,'[1]2. Child Protection'!Y$1,FALSE)=E155,"",VLOOKUP($A155,'[1]2. Child Protection'!$B$8:$BG$226,'[1]2. Child Protection'!Y$1,FALSE))</f>
        <v>y</v>
      </c>
      <c r="N155" s="52" t="str">
        <f>IF(VLOOKUP($A155,'[1]2. Child Protection'!$B$8:$BG$226,'[1]2. Child Protection'!Z$1,FALSE)=F155,"",VLOOKUP($A155,'[1]2. Child Protection'!$B$8:$BG$226,'[1]2. Child Protection'!Z$1,FALSE)-F155)</f>
        <v/>
      </c>
      <c r="O155" s="52" t="str">
        <f>IF(VLOOKUP($A155,'[1]2. Child Protection'!$B$8:$BG$226,'[1]2. Child Protection'!AA$1,FALSE)=G155,"",VLOOKUP($A155,'[1]2. Child Protection'!$B$8:$BG$226,'[1]2. Child Protection'!AA$1,FALSE))</f>
        <v>y</v>
      </c>
      <c r="P155" s="3" t="str">
        <f>IF(VLOOKUP($A155,'[1]2. Child Protection'!$B$8:$BG$226,'[1]2. Child Protection'!AB$1,FALSE)=H155,"",VLOOKUP($A155,'[1]2. Child Protection'!$B$8:$BG$226,'[1]2. Child Protection'!AB$1,FALSE))</f>
        <v>Portuguese Civil Registry Office 2020</v>
      </c>
    </row>
    <row r="156" spans="1:16" x14ac:dyDescent="0.2">
      <c r="A156" s="2" t="s">
        <v>222</v>
      </c>
      <c r="B156" s="13">
        <v>100</v>
      </c>
      <c r="C156" s="14" t="s">
        <v>28</v>
      </c>
      <c r="D156" s="15">
        <v>100</v>
      </c>
      <c r="E156" s="16" t="s">
        <v>28</v>
      </c>
      <c r="F156" s="15">
        <v>100</v>
      </c>
      <c r="G156" s="16" t="s">
        <v>28</v>
      </c>
      <c r="H156" s="17" t="s">
        <v>82</v>
      </c>
      <c r="J156" s="52" t="str">
        <f>IF(VLOOKUP($A156,'[1]2. Child Protection'!$B$8:$BG$226,'[1]2. Child Protection'!V$1,FALSE)=B156,"",VLOOKUP($A156,'[1]2. Child Protection'!$B$8:$BG$226,'[1]2. Child Protection'!V$1,FALSE)-B156)</f>
        <v/>
      </c>
      <c r="K156" s="52" t="str">
        <f>IF(VLOOKUP($A156,'[1]2. Child Protection'!$B$8:$BG$226,'[1]2. Child Protection'!W$1,FALSE)=C156,"",VLOOKUP($A156,'[1]2. Child Protection'!$B$8:$BG$226,'[1]2. Child Protection'!W$1,FALSE))</f>
        <v/>
      </c>
      <c r="L156" s="52" t="str">
        <f>IF(VLOOKUP($A156,'[1]2. Child Protection'!$B$8:$BG$226,'[1]2. Child Protection'!X$1,FALSE)=D156,"",VLOOKUP($A156,'[1]2. Child Protection'!$B$8:$BG$226,'[1]2. Child Protection'!X$1,FALSE)-D156)</f>
        <v/>
      </c>
      <c r="M156" s="52" t="str">
        <f>IF(VLOOKUP($A156,'[1]2. Child Protection'!$B$8:$BG$226,'[1]2. Child Protection'!Y$1,FALSE)=E156,"",VLOOKUP($A156,'[1]2. Child Protection'!$B$8:$BG$226,'[1]2. Child Protection'!Y$1,FALSE))</f>
        <v/>
      </c>
      <c r="N156" s="52" t="str">
        <f>IF(VLOOKUP($A156,'[1]2. Child Protection'!$B$8:$BG$226,'[1]2. Child Protection'!Z$1,FALSE)=F156,"",VLOOKUP($A156,'[1]2. Child Protection'!$B$8:$BG$226,'[1]2. Child Protection'!Z$1,FALSE)-F156)</f>
        <v/>
      </c>
      <c r="O156" s="52" t="str">
        <f>IF(VLOOKUP($A156,'[1]2. Child Protection'!$B$8:$BG$226,'[1]2. Child Protection'!AA$1,FALSE)=G156,"",VLOOKUP($A156,'[1]2. Child Protection'!$B$8:$BG$226,'[1]2. Child Protection'!AA$1,FALSE))</f>
        <v/>
      </c>
      <c r="P156" s="3" t="str">
        <f>IF(VLOOKUP($A156,'[1]2. Child Protection'!$B$8:$BG$226,'[1]2. Child Protection'!AB$1,FALSE)=H156,"",VLOOKUP($A156,'[1]2. Child Protection'!$B$8:$BG$226,'[1]2. Child Protection'!AB$1,FALSE))</f>
        <v>Vital statistics, Ministry of Public Health 2020</v>
      </c>
    </row>
    <row r="157" spans="1:16" x14ac:dyDescent="0.2">
      <c r="A157" s="2" t="s">
        <v>254</v>
      </c>
      <c r="B157" s="13" t="s">
        <v>23</v>
      </c>
      <c r="C157" s="14" t="s">
        <v>23</v>
      </c>
      <c r="D157" s="15" t="s">
        <v>23</v>
      </c>
      <c r="E157" s="16" t="s">
        <v>23</v>
      </c>
      <c r="F157" s="15" t="s">
        <v>23</v>
      </c>
      <c r="G157" s="16" t="s">
        <v>23</v>
      </c>
      <c r="H157" s="17" t="s">
        <v>23</v>
      </c>
      <c r="J157" s="52" t="str">
        <f>IF(VLOOKUP($A157,'[1]2. Child Protection'!$B$8:$BG$226,'[1]2. Child Protection'!V$1,FALSE)=B157,"",VLOOKUP($A157,'[1]2. Child Protection'!$B$8:$BG$226,'[1]2. Child Protection'!V$1,FALSE)-B157)</f>
        <v/>
      </c>
      <c r="K157" s="52">
        <f>IF(VLOOKUP($A157,'[1]2. Child Protection'!$B$8:$BG$226,'[1]2. Child Protection'!W$1,FALSE)=C157,"",VLOOKUP($A157,'[1]2. Child Protection'!$B$8:$BG$226,'[1]2. Child Protection'!W$1,FALSE))</f>
        <v>0</v>
      </c>
      <c r="L157" s="52" t="str">
        <f>IF(VLOOKUP($A157,'[1]2. Child Protection'!$B$8:$BG$226,'[1]2. Child Protection'!X$1,FALSE)=D157,"",VLOOKUP($A157,'[1]2. Child Protection'!$B$8:$BG$226,'[1]2. Child Protection'!X$1,FALSE)-D157)</f>
        <v/>
      </c>
      <c r="M157" s="52">
        <f>IF(VLOOKUP($A157,'[1]2. Child Protection'!$B$8:$BG$226,'[1]2. Child Protection'!Y$1,FALSE)=E157,"",VLOOKUP($A157,'[1]2. Child Protection'!$B$8:$BG$226,'[1]2. Child Protection'!Y$1,FALSE))</f>
        <v>0</v>
      </c>
      <c r="N157" s="52" t="str">
        <f>IF(VLOOKUP($A157,'[1]2. Child Protection'!$B$8:$BG$226,'[1]2. Child Protection'!Z$1,FALSE)=F157,"",VLOOKUP($A157,'[1]2. Child Protection'!$B$8:$BG$226,'[1]2. Child Protection'!Z$1,FALSE)-F157)</f>
        <v/>
      </c>
      <c r="O157" s="52">
        <f>IF(VLOOKUP($A157,'[1]2. Child Protection'!$B$8:$BG$226,'[1]2. Child Protection'!AA$1,FALSE)=G157,"",VLOOKUP($A157,'[1]2. Child Protection'!$B$8:$BG$226,'[1]2. Child Protection'!AA$1,FALSE))</f>
        <v>0</v>
      </c>
      <c r="P157" s="3">
        <f>IF(VLOOKUP($A157,'[1]2. Child Protection'!$B$8:$BG$226,'[1]2. Child Protection'!AB$1,FALSE)=H157,"",VLOOKUP($A157,'[1]2. Child Protection'!$B$8:$BG$226,'[1]2. Child Protection'!AB$1,FALSE))</f>
        <v>0</v>
      </c>
    </row>
    <row r="158" spans="1:16" x14ac:dyDescent="0.2">
      <c r="A158" s="19" t="s">
        <v>223</v>
      </c>
      <c r="B158" s="13">
        <v>99.6</v>
      </c>
      <c r="C158" s="14" t="s">
        <v>12</v>
      </c>
      <c r="D158" s="15">
        <v>99.2</v>
      </c>
      <c r="E158" s="16" t="s">
        <v>12</v>
      </c>
      <c r="F158" s="15">
        <v>99.9</v>
      </c>
      <c r="G158" s="16" t="s">
        <v>12</v>
      </c>
      <c r="H158" s="17" t="s">
        <v>41</v>
      </c>
      <c r="J158" s="52" t="str">
        <f>IF(VLOOKUP($A158,'[1]2. Child Protection'!$B$8:$BG$226,'[1]2. Child Protection'!V$1,FALSE)=B158,"",VLOOKUP($A158,'[1]2. Child Protection'!$B$8:$BG$226,'[1]2. Child Protection'!V$1,FALSE)-B158)</f>
        <v/>
      </c>
      <c r="K158" s="52" t="str">
        <f>IF(VLOOKUP($A158,'[1]2. Child Protection'!$B$8:$BG$226,'[1]2. Child Protection'!W$1,FALSE)=C158,"",VLOOKUP($A158,'[1]2. Child Protection'!$B$8:$BG$226,'[1]2. Child Protection'!W$1,FALSE))</f>
        <v/>
      </c>
      <c r="L158" s="52" t="str">
        <f>IF(VLOOKUP($A158,'[1]2. Child Protection'!$B$8:$BG$226,'[1]2. Child Protection'!X$1,FALSE)=D158,"",VLOOKUP($A158,'[1]2. Child Protection'!$B$8:$BG$226,'[1]2. Child Protection'!X$1,FALSE)-D158)</f>
        <v/>
      </c>
      <c r="M158" s="52" t="str">
        <f>IF(VLOOKUP($A158,'[1]2. Child Protection'!$B$8:$BG$226,'[1]2. Child Protection'!Y$1,FALSE)=E158,"",VLOOKUP($A158,'[1]2. Child Protection'!$B$8:$BG$226,'[1]2. Child Protection'!Y$1,FALSE))</f>
        <v/>
      </c>
      <c r="N158" s="52" t="str">
        <f>IF(VLOOKUP($A158,'[1]2. Child Protection'!$B$8:$BG$226,'[1]2. Child Protection'!Z$1,FALSE)=F158,"",VLOOKUP($A158,'[1]2. Child Protection'!$B$8:$BG$226,'[1]2. Child Protection'!Z$1,FALSE)-F158)</f>
        <v/>
      </c>
      <c r="O158" s="52" t="str">
        <f>IF(VLOOKUP($A158,'[1]2. Child Protection'!$B$8:$BG$226,'[1]2. Child Protection'!AA$1,FALSE)=G158,"",VLOOKUP($A158,'[1]2. Child Protection'!$B$8:$BG$226,'[1]2. Child Protection'!AA$1,FALSE))</f>
        <v/>
      </c>
      <c r="P158" s="3" t="str">
        <f>IF(VLOOKUP($A158,'[1]2. Child Protection'!$B$8:$BG$226,'[1]2. Child Protection'!AB$1,FALSE)=H158,"",VLOOKUP($A158,'[1]2. Child Protection'!$B$8:$BG$226,'[1]2. Child Protection'!AB$1,FALSE))</f>
        <v/>
      </c>
    </row>
    <row r="159" spans="1:16" x14ac:dyDescent="0.2">
      <c r="A159" s="2" t="s">
        <v>224</v>
      </c>
      <c r="B159" s="13">
        <v>100</v>
      </c>
      <c r="C159" s="14" t="s">
        <v>28</v>
      </c>
      <c r="D159" s="15">
        <v>100</v>
      </c>
      <c r="E159" s="16" t="s">
        <v>28</v>
      </c>
      <c r="F159" s="15">
        <v>100</v>
      </c>
      <c r="G159" s="16" t="s">
        <v>28</v>
      </c>
      <c r="H159" s="17" t="s">
        <v>225</v>
      </c>
      <c r="J159" s="52" t="str">
        <f>IF(VLOOKUP($A159,'[1]2. Child Protection'!$B$8:$BG$226,'[1]2. Child Protection'!V$1,FALSE)=B159,"",VLOOKUP($A159,'[1]2. Child Protection'!$B$8:$BG$226,'[1]2. Child Protection'!V$1,FALSE)-B159)</f>
        <v/>
      </c>
      <c r="K159" s="52" t="str">
        <f>IF(VLOOKUP($A159,'[1]2. Child Protection'!$B$8:$BG$226,'[1]2. Child Protection'!W$1,FALSE)=C159,"",VLOOKUP($A159,'[1]2. Child Protection'!$B$8:$BG$226,'[1]2. Child Protection'!W$1,FALSE))</f>
        <v/>
      </c>
      <c r="L159" s="52" t="str">
        <f>IF(VLOOKUP($A159,'[1]2. Child Protection'!$B$8:$BG$226,'[1]2. Child Protection'!X$1,FALSE)=D159,"",VLOOKUP($A159,'[1]2. Child Protection'!$B$8:$BG$226,'[1]2. Child Protection'!X$1,FALSE)-D159)</f>
        <v/>
      </c>
      <c r="M159" s="52" t="str">
        <f>IF(VLOOKUP($A159,'[1]2. Child Protection'!$B$8:$BG$226,'[1]2. Child Protection'!Y$1,FALSE)=E159,"",VLOOKUP($A159,'[1]2. Child Protection'!$B$8:$BG$226,'[1]2. Child Protection'!Y$1,FALSE))</f>
        <v/>
      </c>
      <c r="N159" s="52" t="str">
        <f>IF(VLOOKUP($A159,'[1]2. Child Protection'!$B$8:$BG$226,'[1]2. Child Protection'!Z$1,FALSE)=F159,"",VLOOKUP($A159,'[1]2. Child Protection'!$B$8:$BG$226,'[1]2. Child Protection'!Z$1,FALSE)-F159)</f>
        <v/>
      </c>
      <c r="O159" s="52" t="str">
        <f>IF(VLOOKUP($A159,'[1]2. Child Protection'!$B$8:$BG$226,'[1]2. Child Protection'!AA$1,FALSE)=G159,"",VLOOKUP($A159,'[1]2. Child Protection'!$B$8:$BG$226,'[1]2. Child Protection'!AA$1,FALSE))</f>
        <v/>
      </c>
      <c r="P159" s="3" t="str">
        <f>IF(VLOOKUP($A159,'[1]2. Child Protection'!$B$8:$BG$226,'[1]2. Child Protection'!AB$1,FALSE)=H159,"",VLOOKUP($A159,'[1]2. Child Protection'!$B$8:$BG$226,'[1]2. Child Protection'!AB$1,FALSE))</f>
        <v>Live births statistical bulletins, National Institute of Statistics, 2020</v>
      </c>
    </row>
    <row r="160" spans="1:16" x14ac:dyDescent="0.2">
      <c r="A160" s="2" t="s">
        <v>226</v>
      </c>
      <c r="B160" s="13">
        <v>100</v>
      </c>
      <c r="C160" s="14" t="s">
        <v>19</v>
      </c>
      <c r="D160" s="13">
        <v>100</v>
      </c>
      <c r="E160" s="14" t="s">
        <v>19</v>
      </c>
      <c r="F160" s="13">
        <v>100</v>
      </c>
      <c r="G160" s="14" t="s">
        <v>19</v>
      </c>
      <c r="H160" s="17" t="s">
        <v>30</v>
      </c>
      <c r="J160" s="52" t="str">
        <f>IF(VLOOKUP($A160,'[1]2. Child Protection'!$B$8:$BG$226,'[1]2. Child Protection'!V$1,FALSE)=B160,"",VLOOKUP($A160,'[1]2. Child Protection'!$B$8:$BG$226,'[1]2. Child Protection'!V$1,FALSE)-B160)</f>
        <v/>
      </c>
      <c r="K160" s="52" t="str">
        <f>IF(VLOOKUP($A160,'[1]2. Child Protection'!$B$8:$BG$226,'[1]2. Child Protection'!W$1,FALSE)=C160,"",VLOOKUP($A160,'[1]2. Child Protection'!$B$8:$BG$226,'[1]2. Child Protection'!W$1,FALSE))</f>
        <v/>
      </c>
      <c r="L160" s="52" t="str">
        <f>IF(VLOOKUP($A160,'[1]2. Child Protection'!$B$8:$BG$226,'[1]2. Child Protection'!X$1,FALSE)=D160,"",VLOOKUP($A160,'[1]2. Child Protection'!$B$8:$BG$226,'[1]2. Child Protection'!X$1,FALSE)-D160)</f>
        <v/>
      </c>
      <c r="M160" s="52" t="str">
        <f>IF(VLOOKUP($A160,'[1]2. Child Protection'!$B$8:$BG$226,'[1]2. Child Protection'!Y$1,FALSE)=E160,"",VLOOKUP($A160,'[1]2. Child Protection'!$B$8:$BG$226,'[1]2. Child Protection'!Y$1,FALSE))</f>
        <v/>
      </c>
      <c r="N160" s="52" t="str">
        <f>IF(VLOOKUP($A160,'[1]2. Child Protection'!$B$8:$BG$226,'[1]2. Child Protection'!Z$1,FALSE)=F160,"",VLOOKUP($A160,'[1]2. Child Protection'!$B$8:$BG$226,'[1]2. Child Protection'!Z$1,FALSE)-F160)</f>
        <v/>
      </c>
      <c r="O160" s="52" t="str">
        <f>IF(VLOOKUP($A160,'[1]2. Child Protection'!$B$8:$BG$226,'[1]2. Child Protection'!AA$1,FALSE)=G160,"",VLOOKUP($A160,'[1]2. Child Protection'!$B$8:$BG$226,'[1]2. Child Protection'!AA$1,FALSE))</f>
        <v/>
      </c>
      <c r="P160" s="3" t="str">
        <f>IF(VLOOKUP($A160,'[1]2. Child Protection'!$B$8:$BG$226,'[1]2. Child Protection'!AB$1,FALSE)=H160,"",VLOOKUP($A160,'[1]2. Child Protection'!$B$8:$BG$226,'[1]2. Child Protection'!AB$1,FALSE))</f>
        <v>UNSD Population and Vital Statistics Report, January 2021, latest update on 4 Jan 2022</v>
      </c>
    </row>
    <row r="161" spans="1:16" x14ac:dyDescent="0.2">
      <c r="A161" s="2" t="s">
        <v>227</v>
      </c>
      <c r="B161" s="13">
        <v>56</v>
      </c>
      <c r="C161" s="14" t="s">
        <v>12</v>
      </c>
      <c r="D161" s="15">
        <v>56</v>
      </c>
      <c r="E161" s="16" t="s">
        <v>12</v>
      </c>
      <c r="F161" s="15">
        <v>55.9</v>
      </c>
      <c r="G161" s="16" t="s">
        <v>12</v>
      </c>
      <c r="H161" s="17" t="s">
        <v>228</v>
      </c>
      <c r="J161" s="52">
        <f>IF(VLOOKUP($A161,'[1]2. Child Protection'!$B$8:$BG$226,'[1]2. Child Protection'!V$1,FALSE)=B161,"",VLOOKUP($A161,'[1]2. Child Protection'!$B$8:$BG$226,'[1]2. Child Protection'!V$1,FALSE)-B161)</f>
        <v>29.599999999999994</v>
      </c>
      <c r="K161" s="52" t="str">
        <f>IF(VLOOKUP($A161,'[1]2. Child Protection'!$B$8:$BG$226,'[1]2. Child Protection'!W$1,FALSE)=C161,"",VLOOKUP($A161,'[1]2. Child Protection'!$B$8:$BG$226,'[1]2. Child Protection'!W$1,FALSE))</f>
        <v/>
      </c>
      <c r="L161" s="52">
        <f>IF(VLOOKUP($A161,'[1]2. Child Protection'!$B$8:$BG$226,'[1]2. Child Protection'!X$1,FALSE)=D161,"",VLOOKUP($A161,'[1]2. Child Protection'!$B$8:$BG$226,'[1]2. Child Protection'!X$1,FALSE)-D161)</f>
        <v>29.799999999999997</v>
      </c>
      <c r="M161" s="52" t="str">
        <f>IF(VLOOKUP($A161,'[1]2. Child Protection'!$B$8:$BG$226,'[1]2. Child Protection'!Y$1,FALSE)=E161,"",VLOOKUP($A161,'[1]2. Child Protection'!$B$8:$BG$226,'[1]2. Child Protection'!Y$1,FALSE))</f>
        <v/>
      </c>
      <c r="N161" s="52">
        <f>IF(VLOOKUP($A161,'[1]2. Child Protection'!$B$8:$BG$226,'[1]2. Child Protection'!Z$1,FALSE)=F161,"",VLOOKUP($A161,'[1]2. Child Protection'!$B$8:$BG$226,'[1]2. Child Protection'!Z$1,FALSE)-F161)</f>
        <v>29.500000000000007</v>
      </c>
      <c r="O161" s="52" t="str">
        <f>IF(VLOOKUP($A161,'[1]2. Child Protection'!$B$8:$BG$226,'[1]2. Child Protection'!AA$1,FALSE)=G161,"",VLOOKUP($A161,'[1]2. Child Protection'!$B$8:$BG$226,'[1]2. Child Protection'!AA$1,FALSE))</f>
        <v/>
      </c>
      <c r="P161" s="3" t="str">
        <f>IF(VLOOKUP($A161,'[1]2. Child Protection'!$B$8:$BG$226,'[1]2. Child Protection'!AB$1,FALSE)=H161,"",VLOOKUP($A161,'[1]2. Child Protection'!$B$8:$BG$226,'[1]2. Child Protection'!AB$1,FALSE))</f>
        <v>DHS 2019-20</v>
      </c>
    </row>
    <row r="162" spans="1:16" x14ac:dyDescent="0.2">
      <c r="A162" s="2" t="s">
        <v>263</v>
      </c>
      <c r="B162" s="13" t="s">
        <v>23</v>
      </c>
      <c r="C162" s="14" t="s">
        <v>23</v>
      </c>
      <c r="D162" s="15" t="s">
        <v>23</v>
      </c>
      <c r="E162" s="16" t="s">
        <v>23</v>
      </c>
      <c r="F162" s="15" t="s">
        <v>23</v>
      </c>
      <c r="G162" s="16" t="s">
        <v>23</v>
      </c>
      <c r="H162" s="17" t="s">
        <v>23</v>
      </c>
      <c r="J162" s="52" t="str">
        <f>IF(VLOOKUP($A162,'[1]2. Child Protection'!$B$8:$BG$226,'[1]2. Child Protection'!V$1,FALSE)=B162,"",VLOOKUP($A162,'[1]2. Child Protection'!$B$8:$BG$226,'[1]2. Child Protection'!V$1,FALSE)-B162)</f>
        <v/>
      </c>
      <c r="K162" s="52">
        <f>IF(VLOOKUP($A162,'[1]2. Child Protection'!$B$8:$BG$226,'[1]2. Child Protection'!W$1,FALSE)=C162,"",VLOOKUP($A162,'[1]2. Child Protection'!$B$8:$BG$226,'[1]2. Child Protection'!W$1,FALSE))</f>
        <v>0</v>
      </c>
      <c r="L162" s="52" t="str">
        <f>IF(VLOOKUP($A162,'[1]2. Child Protection'!$B$8:$BG$226,'[1]2. Child Protection'!X$1,FALSE)=D162,"",VLOOKUP($A162,'[1]2. Child Protection'!$B$8:$BG$226,'[1]2. Child Protection'!X$1,FALSE)-D162)</f>
        <v/>
      </c>
      <c r="M162" s="52">
        <f>IF(VLOOKUP($A162,'[1]2. Child Protection'!$B$8:$BG$226,'[1]2. Child Protection'!Y$1,FALSE)=E162,"",VLOOKUP($A162,'[1]2. Child Protection'!$B$8:$BG$226,'[1]2. Child Protection'!Y$1,FALSE))</f>
        <v>0</v>
      </c>
      <c r="N162" s="52" t="str">
        <f>IF(VLOOKUP($A162,'[1]2. Child Protection'!$B$8:$BG$226,'[1]2. Child Protection'!Z$1,FALSE)=F162,"",VLOOKUP($A162,'[1]2. Child Protection'!$B$8:$BG$226,'[1]2. Child Protection'!Z$1,FALSE)-F162)</f>
        <v/>
      </c>
      <c r="O162" s="52">
        <f>IF(VLOOKUP($A162,'[1]2. Child Protection'!$B$8:$BG$226,'[1]2. Child Protection'!AA$1,FALSE)=G162,"",VLOOKUP($A162,'[1]2. Child Protection'!$B$8:$BG$226,'[1]2. Child Protection'!AA$1,FALSE))</f>
        <v>0</v>
      </c>
      <c r="P162" s="3">
        <f>IF(VLOOKUP($A162,'[1]2. Child Protection'!$B$8:$BG$226,'[1]2. Child Protection'!AB$1,FALSE)=H162,"",VLOOKUP($A162,'[1]2. Child Protection'!$B$8:$BG$226,'[1]2. Child Protection'!AB$1,FALSE))</f>
        <v>0</v>
      </c>
    </row>
    <row r="163" spans="1:16" x14ac:dyDescent="0.2">
      <c r="A163" s="2" t="s">
        <v>230</v>
      </c>
      <c r="B163" s="13">
        <v>92</v>
      </c>
      <c r="C163" s="14" t="s">
        <v>12</v>
      </c>
      <c r="D163" s="15">
        <v>91.4</v>
      </c>
      <c r="E163" s="16" t="s">
        <v>12</v>
      </c>
      <c r="F163" s="15">
        <v>92.5</v>
      </c>
      <c r="G163" s="16" t="s">
        <v>12</v>
      </c>
      <c r="H163" s="17" t="s">
        <v>41</v>
      </c>
      <c r="J163" s="52" t="str">
        <f>IF(VLOOKUP($A163,'[1]2. Child Protection'!$B$8:$BG$226,'[1]2. Child Protection'!V$1,FALSE)=B163,"",VLOOKUP($A163,'[1]2. Child Protection'!$B$8:$BG$226,'[1]2. Child Protection'!V$1,FALSE)-B163)</f>
        <v/>
      </c>
      <c r="K163" s="52" t="str">
        <f>IF(VLOOKUP($A163,'[1]2. Child Protection'!$B$8:$BG$226,'[1]2. Child Protection'!W$1,FALSE)=C163,"",VLOOKUP($A163,'[1]2. Child Protection'!$B$8:$BG$226,'[1]2. Child Protection'!W$1,FALSE))</f>
        <v/>
      </c>
      <c r="L163" s="52" t="str">
        <f>IF(VLOOKUP($A163,'[1]2. Child Protection'!$B$8:$BG$226,'[1]2. Child Protection'!X$1,FALSE)=D163,"",VLOOKUP($A163,'[1]2. Child Protection'!$B$8:$BG$226,'[1]2. Child Protection'!X$1,FALSE)-D163)</f>
        <v/>
      </c>
      <c r="M163" s="52" t="str">
        <f>IF(VLOOKUP($A163,'[1]2. Child Protection'!$B$8:$BG$226,'[1]2. Child Protection'!Y$1,FALSE)=E163,"",VLOOKUP($A163,'[1]2. Child Protection'!$B$8:$BG$226,'[1]2. Child Protection'!Y$1,FALSE))</f>
        <v/>
      </c>
      <c r="N163" s="52" t="str">
        <f>IF(VLOOKUP($A163,'[1]2. Child Protection'!$B$8:$BG$226,'[1]2. Child Protection'!Z$1,FALSE)=F163,"",VLOOKUP($A163,'[1]2. Child Protection'!$B$8:$BG$226,'[1]2. Child Protection'!Z$1,FALSE)-F163)</f>
        <v/>
      </c>
      <c r="O163" s="52" t="str">
        <f>IF(VLOOKUP($A163,'[1]2. Child Protection'!$B$8:$BG$226,'[1]2. Child Protection'!AA$1,FALSE)=G163,"",VLOOKUP($A163,'[1]2. Child Protection'!$B$8:$BG$226,'[1]2. Child Protection'!AA$1,FALSE))</f>
        <v/>
      </c>
      <c r="P163" s="3" t="str">
        <f>IF(VLOOKUP($A163,'[1]2. Child Protection'!$B$8:$BG$226,'[1]2. Child Protection'!AB$1,FALSE)=H163,"",VLOOKUP($A163,'[1]2. Child Protection'!$B$8:$BG$226,'[1]2. Child Protection'!AB$1,FALSE))</f>
        <v/>
      </c>
    </row>
    <row r="164" spans="1:16" x14ac:dyDescent="0.2">
      <c r="A164" s="2" t="s">
        <v>266</v>
      </c>
      <c r="B164" s="13" t="s">
        <v>23</v>
      </c>
      <c r="C164" s="14" t="s">
        <v>23</v>
      </c>
      <c r="D164" s="15" t="s">
        <v>23</v>
      </c>
      <c r="E164" s="16" t="s">
        <v>23</v>
      </c>
      <c r="F164" s="15" t="s">
        <v>23</v>
      </c>
      <c r="G164" s="16" t="s">
        <v>23</v>
      </c>
      <c r="H164" s="17" t="s">
        <v>23</v>
      </c>
      <c r="J164" s="52" t="str">
        <f>IF(VLOOKUP($A164,'[1]2. Child Protection'!$B$8:$BG$226,'[1]2. Child Protection'!V$1,FALSE)=B164,"",VLOOKUP($A164,'[1]2. Child Protection'!$B$8:$BG$226,'[1]2. Child Protection'!V$1,FALSE)-B164)</f>
        <v/>
      </c>
      <c r="K164" s="52">
        <f>IF(VLOOKUP($A164,'[1]2. Child Protection'!$B$8:$BG$226,'[1]2. Child Protection'!W$1,FALSE)=C164,"",VLOOKUP($A164,'[1]2. Child Protection'!$B$8:$BG$226,'[1]2. Child Protection'!W$1,FALSE))</f>
        <v>0</v>
      </c>
      <c r="L164" s="52" t="str">
        <f>IF(VLOOKUP($A164,'[1]2. Child Protection'!$B$8:$BG$226,'[1]2. Child Protection'!X$1,FALSE)=D164,"",VLOOKUP($A164,'[1]2. Child Protection'!$B$8:$BG$226,'[1]2. Child Protection'!X$1,FALSE)-D164)</f>
        <v/>
      </c>
      <c r="M164" s="52">
        <f>IF(VLOOKUP($A164,'[1]2. Child Protection'!$B$8:$BG$226,'[1]2. Child Protection'!Y$1,FALSE)=E164,"",VLOOKUP($A164,'[1]2. Child Protection'!$B$8:$BG$226,'[1]2. Child Protection'!Y$1,FALSE))</f>
        <v>0</v>
      </c>
      <c r="N164" s="52" t="str">
        <f>IF(VLOOKUP($A164,'[1]2. Child Protection'!$B$8:$BG$226,'[1]2. Child Protection'!Z$1,FALSE)=F164,"",VLOOKUP($A164,'[1]2. Child Protection'!$B$8:$BG$226,'[1]2. Child Protection'!Z$1,FALSE)-F164)</f>
        <v/>
      </c>
      <c r="O164" s="52">
        <f>IF(VLOOKUP($A164,'[1]2. Child Protection'!$B$8:$BG$226,'[1]2. Child Protection'!AA$1,FALSE)=G164,"",VLOOKUP($A164,'[1]2. Child Protection'!$B$8:$BG$226,'[1]2. Child Protection'!AA$1,FALSE))</f>
        <v>0</v>
      </c>
      <c r="P164" s="3">
        <f>IF(VLOOKUP($A164,'[1]2. Child Protection'!$B$8:$BG$226,'[1]2. Child Protection'!AB$1,FALSE)=H164,"",VLOOKUP($A164,'[1]2. Child Protection'!$B$8:$BG$226,'[1]2. Child Protection'!AB$1,FALSE))</f>
        <v>0</v>
      </c>
    </row>
    <row r="165" spans="1:16" x14ac:dyDescent="0.2">
      <c r="A165" s="2" t="s">
        <v>231</v>
      </c>
      <c r="B165" s="13">
        <v>66.900000000000006</v>
      </c>
      <c r="C165" s="14" t="s">
        <v>12</v>
      </c>
      <c r="D165" s="15" t="s">
        <v>23</v>
      </c>
      <c r="E165" s="16" t="s">
        <v>12</v>
      </c>
      <c r="F165" s="15" t="s">
        <v>23</v>
      </c>
      <c r="G165" s="16" t="s">
        <v>12</v>
      </c>
      <c r="H165" s="17" t="s">
        <v>232</v>
      </c>
      <c r="J165" s="52" t="str">
        <f>IF(VLOOKUP($A165,'[1]2. Child Protection'!$B$8:$BG$226,'[1]2. Child Protection'!V$1,FALSE)=B165,"",VLOOKUP($A165,'[1]2. Child Protection'!$B$8:$BG$226,'[1]2. Child Protection'!V$1,FALSE)-B165)</f>
        <v/>
      </c>
      <c r="K165" s="52" t="str">
        <f>IF(VLOOKUP($A165,'[1]2. Child Protection'!$B$8:$BG$226,'[1]2. Child Protection'!W$1,FALSE)=C165,"",VLOOKUP($A165,'[1]2. Child Protection'!$B$8:$BG$226,'[1]2. Child Protection'!W$1,FALSE))</f>
        <v/>
      </c>
      <c r="L165" s="52" t="e">
        <f>IF(VLOOKUP($A165,'[1]2. Child Protection'!$B$8:$BG$226,'[1]2. Child Protection'!X$1,FALSE)=D165,"",VLOOKUP($A165,'[1]2. Child Protection'!$B$8:$BG$226,'[1]2. Child Protection'!X$1,FALSE)-D165)</f>
        <v>#VALUE!</v>
      </c>
      <c r="M165" s="52" t="str">
        <f>IF(VLOOKUP($A165,'[1]2. Child Protection'!$B$8:$BG$226,'[1]2. Child Protection'!Y$1,FALSE)=E165,"",VLOOKUP($A165,'[1]2. Child Protection'!$B$8:$BG$226,'[1]2. Child Protection'!Y$1,FALSE))</f>
        <v/>
      </c>
      <c r="N165" s="52" t="e">
        <f>IF(VLOOKUP($A165,'[1]2. Child Protection'!$B$8:$BG$226,'[1]2. Child Protection'!Z$1,FALSE)=F165,"",VLOOKUP($A165,'[1]2. Child Protection'!$B$8:$BG$226,'[1]2. Child Protection'!Z$1,FALSE)-F165)</f>
        <v>#VALUE!</v>
      </c>
      <c r="O165" s="52" t="str">
        <f>IF(VLOOKUP($A165,'[1]2. Child Protection'!$B$8:$BG$226,'[1]2. Child Protection'!AA$1,FALSE)=G165,"",VLOOKUP($A165,'[1]2. Child Protection'!$B$8:$BG$226,'[1]2. Child Protection'!AA$1,FALSE))</f>
        <v/>
      </c>
      <c r="P165" s="3" t="str">
        <f>IF(VLOOKUP($A165,'[1]2. Child Protection'!$B$8:$BG$226,'[1]2. Child Protection'!AB$1,FALSE)=H165,"",VLOOKUP($A165,'[1]2. Child Protection'!$B$8:$BG$226,'[1]2. Child Protection'!AB$1,FALSE))</f>
        <v>MICS 2019-20</v>
      </c>
    </row>
    <row r="166" spans="1:16" x14ac:dyDescent="0.2">
      <c r="A166" s="2" t="s">
        <v>234</v>
      </c>
      <c r="B166" s="13">
        <v>100</v>
      </c>
      <c r="C166" s="14" t="s">
        <v>19</v>
      </c>
      <c r="D166" s="13">
        <v>100</v>
      </c>
      <c r="E166" s="14" t="s">
        <v>19</v>
      </c>
      <c r="F166" s="13">
        <v>100</v>
      </c>
      <c r="G166" s="14" t="s">
        <v>19</v>
      </c>
      <c r="H166" s="17" t="s">
        <v>30</v>
      </c>
      <c r="J166" s="52" t="str">
        <f>IF(VLOOKUP($A166,'[1]2. Child Protection'!$B$8:$BG$226,'[1]2. Child Protection'!V$1,FALSE)=B166,"",VLOOKUP($A166,'[1]2. Child Protection'!$B$8:$BG$226,'[1]2. Child Protection'!V$1,FALSE)-B166)</f>
        <v/>
      </c>
      <c r="K166" s="52" t="str">
        <f>IF(VLOOKUP($A166,'[1]2. Child Protection'!$B$8:$BG$226,'[1]2. Child Protection'!W$1,FALSE)=C166,"",VLOOKUP($A166,'[1]2. Child Protection'!$B$8:$BG$226,'[1]2. Child Protection'!W$1,FALSE))</f>
        <v/>
      </c>
      <c r="L166" s="52" t="str">
        <f>IF(VLOOKUP($A166,'[1]2. Child Protection'!$B$8:$BG$226,'[1]2. Child Protection'!X$1,FALSE)=D166,"",VLOOKUP($A166,'[1]2. Child Protection'!$B$8:$BG$226,'[1]2. Child Protection'!X$1,FALSE)-D166)</f>
        <v/>
      </c>
      <c r="M166" s="52" t="str">
        <f>IF(VLOOKUP($A166,'[1]2. Child Protection'!$B$8:$BG$226,'[1]2. Child Protection'!Y$1,FALSE)=E166,"",VLOOKUP($A166,'[1]2. Child Protection'!$B$8:$BG$226,'[1]2. Child Protection'!Y$1,FALSE))</f>
        <v/>
      </c>
      <c r="N166" s="52" t="str">
        <f>IF(VLOOKUP($A166,'[1]2. Child Protection'!$B$8:$BG$226,'[1]2. Child Protection'!Z$1,FALSE)=F166,"",VLOOKUP($A166,'[1]2. Child Protection'!$B$8:$BG$226,'[1]2. Child Protection'!Z$1,FALSE)-F166)</f>
        <v/>
      </c>
      <c r="O166" s="52" t="str">
        <f>IF(VLOOKUP($A166,'[1]2. Child Protection'!$B$8:$BG$226,'[1]2. Child Protection'!AA$1,FALSE)=G166,"",VLOOKUP($A166,'[1]2. Child Protection'!$B$8:$BG$226,'[1]2. Child Protection'!AA$1,FALSE))</f>
        <v/>
      </c>
      <c r="P166" s="3" t="str">
        <f>IF(VLOOKUP($A166,'[1]2. Child Protection'!$B$8:$BG$226,'[1]2. Child Protection'!AB$1,FALSE)=H166,"",VLOOKUP($A166,'[1]2. Child Protection'!$B$8:$BG$226,'[1]2. Child Protection'!AB$1,FALSE))</f>
        <v>UNSD Population and Vital Statistics Report, January 2021, latest update on 4 Jan 2022</v>
      </c>
    </row>
    <row r="167" spans="1:16" x14ac:dyDescent="0.2">
      <c r="A167" s="2" t="s">
        <v>235</v>
      </c>
      <c r="B167" s="13">
        <v>98.6</v>
      </c>
      <c r="C167" s="14" t="s">
        <v>12</v>
      </c>
      <c r="D167" s="15">
        <v>98.6</v>
      </c>
      <c r="E167" s="16" t="s">
        <v>12</v>
      </c>
      <c r="F167" s="15">
        <v>98.4</v>
      </c>
      <c r="G167" s="16" t="s">
        <v>12</v>
      </c>
      <c r="H167" s="17" t="s">
        <v>38</v>
      </c>
      <c r="J167" s="52" t="str">
        <f>IF(VLOOKUP($A167,'[1]2. Child Protection'!$B$8:$BG$226,'[1]2. Child Protection'!V$1,FALSE)=B167,"",VLOOKUP($A167,'[1]2. Child Protection'!$B$8:$BG$226,'[1]2. Child Protection'!V$1,FALSE)-B167)</f>
        <v/>
      </c>
      <c r="K167" s="52" t="str">
        <f>IF(VLOOKUP($A167,'[1]2. Child Protection'!$B$8:$BG$226,'[1]2. Child Protection'!W$1,FALSE)=C167,"",VLOOKUP($A167,'[1]2. Child Protection'!$B$8:$BG$226,'[1]2. Child Protection'!W$1,FALSE))</f>
        <v/>
      </c>
      <c r="L167" s="52">
        <f>IF(VLOOKUP($A167,'[1]2. Child Protection'!$B$8:$BG$226,'[1]2. Child Protection'!X$1,FALSE)=D167,"",VLOOKUP($A167,'[1]2. Child Protection'!$B$8:$BG$226,'[1]2. Child Protection'!X$1,FALSE)-D167)</f>
        <v>0.20000000000000284</v>
      </c>
      <c r="M167" s="52" t="str">
        <f>IF(VLOOKUP($A167,'[1]2. Child Protection'!$B$8:$BG$226,'[1]2. Child Protection'!Y$1,FALSE)=E167,"",VLOOKUP($A167,'[1]2. Child Protection'!$B$8:$BG$226,'[1]2. Child Protection'!Y$1,FALSE))</f>
        <v/>
      </c>
      <c r="N167" s="52" t="str">
        <f>IF(VLOOKUP($A167,'[1]2. Child Protection'!$B$8:$BG$226,'[1]2. Child Protection'!Z$1,FALSE)=F167,"",VLOOKUP($A167,'[1]2. Child Protection'!$B$8:$BG$226,'[1]2. Child Protection'!Z$1,FALSE)-F167)</f>
        <v/>
      </c>
      <c r="O167" s="52" t="str">
        <f>IF(VLOOKUP($A167,'[1]2. Child Protection'!$B$8:$BG$226,'[1]2. Child Protection'!AA$1,FALSE)=G167,"",VLOOKUP($A167,'[1]2. Child Protection'!$B$8:$BG$226,'[1]2. Child Protection'!AA$1,FALSE))</f>
        <v/>
      </c>
      <c r="P167" s="3" t="str">
        <f>IF(VLOOKUP($A167,'[1]2. Child Protection'!$B$8:$BG$226,'[1]2. Child Protection'!AB$1,FALSE)=H167,"",VLOOKUP($A167,'[1]2. Child Protection'!$B$8:$BG$226,'[1]2. Child Protection'!AB$1,FALSE))</f>
        <v/>
      </c>
    </row>
    <row r="168" spans="1:16" x14ac:dyDescent="0.2">
      <c r="A168" s="2" t="s">
        <v>236</v>
      </c>
      <c r="B168" s="13">
        <v>99.2</v>
      </c>
      <c r="C168" s="14" t="s">
        <v>28</v>
      </c>
      <c r="D168" s="15">
        <v>99.5</v>
      </c>
      <c r="E168" s="16" t="s">
        <v>28</v>
      </c>
      <c r="F168" s="15">
        <v>99</v>
      </c>
      <c r="G168" s="16" t="s">
        <v>28</v>
      </c>
      <c r="H168" s="17" t="s">
        <v>237</v>
      </c>
      <c r="J168" s="52" t="str">
        <f>IF(VLOOKUP($A168,'[1]2. Child Protection'!$B$8:$BG$226,'[1]2. Child Protection'!V$1,FALSE)=B168,"",VLOOKUP($A168,'[1]2. Child Protection'!$B$8:$BG$226,'[1]2. Child Protection'!V$1,FALSE)-B168)</f>
        <v/>
      </c>
      <c r="K168" s="52" t="str">
        <f>IF(VLOOKUP($A168,'[1]2. Child Protection'!$B$8:$BG$226,'[1]2. Child Protection'!W$1,FALSE)=C168,"",VLOOKUP($A168,'[1]2. Child Protection'!$B$8:$BG$226,'[1]2. Child Protection'!W$1,FALSE))</f>
        <v/>
      </c>
      <c r="L168" s="52" t="str">
        <f>IF(VLOOKUP($A168,'[1]2. Child Protection'!$B$8:$BG$226,'[1]2. Child Protection'!X$1,FALSE)=D168,"",VLOOKUP($A168,'[1]2. Child Protection'!$B$8:$BG$226,'[1]2. Child Protection'!X$1,FALSE)-D168)</f>
        <v/>
      </c>
      <c r="M168" s="52" t="str">
        <f>IF(VLOOKUP($A168,'[1]2. Child Protection'!$B$8:$BG$226,'[1]2. Child Protection'!Y$1,FALSE)=E168,"",VLOOKUP($A168,'[1]2. Child Protection'!$B$8:$BG$226,'[1]2. Child Protection'!Y$1,FALSE))</f>
        <v/>
      </c>
      <c r="N168" s="52" t="str">
        <f>IF(VLOOKUP($A168,'[1]2. Child Protection'!$B$8:$BG$226,'[1]2. Child Protection'!Z$1,FALSE)=F168,"",VLOOKUP($A168,'[1]2. Child Protection'!$B$8:$BG$226,'[1]2. Child Protection'!Z$1,FALSE)-F168)</f>
        <v/>
      </c>
      <c r="O168" s="52" t="str">
        <f>IF(VLOOKUP($A168,'[1]2. Child Protection'!$B$8:$BG$226,'[1]2. Child Protection'!AA$1,FALSE)=G168,"",VLOOKUP($A168,'[1]2. Child Protection'!$B$8:$BG$226,'[1]2. Child Protection'!AA$1,FALSE))</f>
        <v/>
      </c>
      <c r="P168" s="3" t="str">
        <f>IF(VLOOKUP($A168,'[1]2. Child Protection'!$B$8:$BG$226,'[1]2. Child Protection'!AB$1,FALSE)=H168,"",VLOOKUP($A168,'[1]2. Child Protection'!$B$8:$BG$226,'[1]2. Child Protection'!AB$1,FALSE))</f>
        <v/>
      </c>
    </row>
    <row r="169" spans="1:16" x14ac:dyDescent="0.2">
      <c r="A169" s="2" t="s">
        <v>239</v>
      </c>
      <c r="B169" s="13">
        <v>78.7</v>
      </c>
      <c r="C169" s="14" t="s">
        <v>12</v>
      </c>
      <c r="D169" s="15">
        <v>80.3</v>
      </c>
      <c r="E169" s="16" t="s">
        <v>12</v>
      </c>
      <c r="F169" s="15">
        <v>77.099999999999994</v>
      </c>
      <c r="G169" s="16" t="s">
        <v>12</v>
      </c>
      <c r="H169" s="17" t="s">
        <v>240</v>
      </c>
      <c r="J169" s="52" t="str">
        <f>IF(VLOOKUP($A169,'[1]2. Child Protection'!$B$8:$BG$226,'[1]2. Child Protection'!V$1,FALSE)=B169,"",VLOOKUP($A169,'[1]2. Child Protection'!$B$8:$BG$226,'[1]2. Child Protection'!V$1,FALSE)-B169)</f>
        <v/>
      </c>
      <c r="K169" s="52" t="str">
        <f>IF(VLOOKUP($A169,'[1]2. Child Protection'!$B$8:$BG$226,'[1]2. Child Protection'!W$1,FALSE)=C169,"",VLOOKUP($A169,'[1]2. Child Protection'!$B$8:$BG$226,'[1]2. Child Protection'!W$1,FALSE))</f>
        <v/>
      </c>
      <c r="L169" s="52" t="str">
        <f>IF(VLOOKUP($A169,'[1]2. Child Protection'!$B$8:$BG$226,'[1]2. Child Protection'!X$1,FALSE)=D169,"",VLOOKUP($A169,'[1]2. Child Protection'!$B$8:$BG$226,'[1]2. Child Protection'!X$1,FALSE)-D169)</f>
        <v/>
      </c>
      <c r="M169" s="52" t="str">
        <f>IF(VLOOKUP($A169,'[1]2. Child Protection'!$B$8:$BG$226,'[1]2. Child Protection'!Y$1,FALSE)=E169,"",VLOOKUP($A169,'[1]2. Child Protection'!$B$8:$BG$226,'[1]2. Child Protection'!Y$1,FALSE))</f>
        <v/>
      </c>
      <c r="N169" s="52" t="str">
        <f>IF(VLOOKUP($A169,'[1]2. Child Protection'!$B$8:$BG$226,'[1]2. Child Protection'!Z$1,FALSE)=F169,"",VLOOKUP($A169,'[1]2. Child Protection'!$B$8:$BG$226,'[1]2. Child Protection'!Z$1,FALSE)-F169)</f>
        <v/>
      </c>
      <c r="O169" s="52" t="str">
        <f>IF(VLOOKUP($A169,'[1]2. Child Protection'!$B$8:$BG$226,'[1]2. Child Protection'!AA$1,FALSE)=G169,"",VLOOKUP($A169,'[1]2. Child Protection'!$B$8:$BG$226,'[1]2. Child Protection'!AA$1,FALSE))</f>
        <v/>
      </c>
      <c r="P169" s="3" t="str">
        <f>IF(VLOOKUP($A169,'[1]2. Child Protection'!$B$8:$BG$226,'[1]2. Child Protection'!AB$1,FALSE)=H169,"",VLOOKUP($A169,'[1]2. Child Protection'!$B$8:$BG$226,'[1]2. Child Protection'!AB$1,FALSE))</f>
        <v/>
      </c>
    </row>
    <row r="170" spans="1:16" x14ac:dyDescent="0.2">
      <c r="A170" s="2" t="s">
        <v>241</v>
      </c>
      <c r="B170" s="13">
        <v>99.9</v>
      </c>
      <c r="C170" s="14" t="s">
        <v>12</v>
      </c>
      <c r="D170" s="15">
        <v>99.8</v>
      </c>
      <c r="E170" s="16" t="s">
        <v>12</v>
      </c>
      <c r="F170" s="15">
        <v>100</v>
      </c>
      <c r="G170" s="16" t="s">
        <v>12</v>
      </c>
      <c r="H170" s="17" t="s">
        <v>38</v>
      </c>
      <c r="J170" s="52" t="str">
        <f>IF(VLOOKUP($A170,'[1]2. Child Protection'!$B$8:$BG$226,'[1]2. Child Protection'!V$1,FALSE)=B170,"",VLOOKUP($A170,'[1]2. Child Protection'!$B$8:$BG$226,'[1]2. Child Protection'!V$1,FALSE)-B170)</f>
        <v/>
      </c>
      <c r="K170" s="52" t="str">
        <f>IF(VLOOKUP($A170,'[1]2. Child Protection'!$B$8:$BG$226,'[1]2. Child Protection'!W$1,FALSE)=C170,"",VLOOKUP($A170,'[1]2. Child Protection'!$B$8:$BG$226,'[1]2. Child Protection'!W$1,FALSE))</f>
        <v/>
      </c>
      <c r="L170" s="52" t="str">
        <f>IF(VLOOKUP($A170,'[1]2. Child Protection'!$B$8:$BG$226,'[1]2. Child Protection'!X$1,FALSE)=D170,"",VLOOKUP($A170,'[1]2. Child Protection'!$B$8:$BG$226,'[1]2. Child Protection'!X$1,FALSE)-D170)</f>
        <v/>
      </c>
      <c r="M170" s="52" t="str">
        <f>IF(VLOOKUP($A170,'[1]2. Child Protection'!$B$8:$BG$226,'[1]2. Child Protection'!Y$1,FALSE)=E170,"",VLOOKUP($A170,'[1]2. Child Protection'!$B$8:$BG$226,'[1]2. Child Protection'!Y$1,FALSE))</f>
        <v/>
      </c>
      <c r="N170" s="52" t="str">
        <f>IF(VLOOKUP($A170,'[1]2. Child Protection'!$B$8:$BG$226,'[1]2. Child Protection'!Z$1,FALSE)=F170,"",VLOOKUP($A170,'[1]2. Child Protection'!$B$8:$BG$226,'[1]2. Child Protection'!Z$1,FALSE)-F170)</f>
        <v/>
      </c>
      <c r="O170" s="52" t="str">
        <f>IF(VLOOKUP($A170,'[1]2. Child Protection'!$B$8:$BG$226,'[1]2. Child Protection'!AA$1,FALSE)=G170,"",VLOOKUP($A170,'[1]2. Child Protection'!$B$8:$BG$226,'[1]2. Child Protection'!AA$1,FALSE))</f>
        <v/>
      </c>
      <c r="P170" s="3" t="str">
        <f>IF(VLOOKUP($A170,'[1]2. Child Protection'!$B$8:$BG$226,'[1]2. Child Protection'!AB$1,FALSE)=H170,"",VLOOKUP($A170,'[1]2. Child Protection'!$B$8:$BG$226,'[1]2. Child Protection'!AB$1,FALSE))</f>
        <v/>
      </c>
    </row>
    <row r="171" spans="1:16" x14ac:dyDescent="0.2">
      <c r="A171" s="2" t="s">
        <v>274</v>
      </c>
      <c r="B171" s="13" t="s">
        <v>23</v>
      </c>
      <c r="C171" s="14" t="s">
        <v>23</v>
      </c>
      <c r="D171" s="15" t="s">
        <v>23</v>
      </c>
      <c r="E171" s="16" t="s">
        <v>23</v>
      </c>
      <c r="F171" s="15" t="s">
        <v>23</v>
      </c>
      <c r="G171" s="16" t="s">
        <v>23</v>
      </c>
      <c r="H171" s="17" t="s">
        <v>23</v>
      </c>
      <c r="J171" s="52" t="str">
        <f>IF(VLOOKUP($A171,'[1]2. Child Protection'!$B$8:$BG$226,'[1]2. Child Protection'!V$1,FALSE)=B171,"",VLOOKUP($A171,'[1]2. Child Protection'!$B$8:$BG$226,'[1]2. Child Protection'!V$1,FALSE)-B171)</f>
        <v/>
      </c>
      <c r="K171" s="52">
        <f>IF(VLOOKUP($A171,'[1]2. Child Protection'!$B$8:$BG$226,'[1]2. Child Protection'!W$1,FALSE)=C171,"",VLOOKUP($A171,'[1]2. Child Protection'!$B$8:$BG$226,'[1]2. Child Protection'!W$1,FALSE))</f>
        <v>0</v>
      </c>
      <c r="L171" s="52" t="str">
        <f>IF(VLOOKUP($A171,'[1]2. Child Protection'!$B$8:$BG$226,'[1]2. Child Protection'!X$1,FALSE)=D171,"",VLOOKUP($A171,'[1]2. Child Protection'!$B$8:$BG$226,'[1]2. Child Protection'!X$1,FALSE)-D171)</f>
        <v/>
      </c>
      <c r="M171" s="52">
        <f>IF(VLOOKUP($A171,'[1]2. Child Protection'!$B$8:$BG$226,'[1]2. Child Protection'!Y$1,FALSE)=E171,"",VLOOKUP($A171,'[1]2. Child Protection'!$B$8:$BG$226,'[1]2. Child Protection'!Y$1,FALSE))</f>
        <v>0</v>
      </c>
      <c r="N171" s="52" t="str">
        <f>IF(VLOOKUP($A171,'[1]2. Child Protection'!$B$8:$BG$226,'[1]2. Child Protection'!Z$1,FALSE)=F171,"",VLOOKUP($A171,'[1]2. Child Protection'!$B$8:$BG$226,'[1]2. Child Protection'!Z$1,FALSE)-F171)</f>
        <v/>
      </c>
      <c r="O171" s="52">
        <f>IF(VLOOKUP($A171,'[1]2. Child Protection'!$B$8:$BG$226,'[1]2. Child Protection'!AA$1,FALSE)=G171,"",VLOOKUP($A171,'[1]2. Child Protection'!$B$8:$BG$226,'[1]2. Child Protection'!AA$1,FALSE))</f>
        <v>0</v>
      </c>
      <c r="P171" s="3">
        <f>IF(VLOOKUP($A171,'[1]2. Child Protection'!$B$8:$BG$226,'[1]2. Child Protection'!AB$1,FALSE)=H171,"",VLOOKUP($A171,'[1]2. Child Protection'!$B$8:$BG$226,'[1]2. Child Protection'!AB$1,FALSE))</f>
        <v>0</v>
      </c>
    </row>
    <row r="172" spans="1:16" x14ac:dyDescent="0.2">
      <c r="A172" s="2" t="s">
        <v>242</v>
      </c>
      <c r="B172" s="13">
        <v>90.4</v>
      </c>
      <c r="C172" s="14" t="s">
        <v>12</v>
      </c>
      <c r="D172" s="15">
        <v>90.3</v>
      </c>
      <c r="E172" s="16" t="s">
        <v>12</v>
      </c>
      <c r="F172" s="15">
        <v>90.5</v>
      </c>
      <c r="G172" s="16" t="s">
        <v>12</v>
      </c>
      <c r="H172" s="17" t="s">
        <v>243</v>
      </c>
      <c r="J172" s="52" t="str">
        <f>IF(VLOOKUP($A172,'[1]2. Child Protection'!$B$8:$BG$226,'[1]2. Child Protection'!V$1,FALSE)=B172,"",VLOOKUP($A172,'[1]2. Child Protection'!$B$8:$BG$226,'[1]2. Child Protection'!V$1,FALSE)-B172)</f>
        <v/>
      </c>
      <c r="K172" s="52" t="str">
        <f>IF(VLOOKUP($A172,'[1]2. Child Protection'!$B$8:$BG$226,'[1]2. Child Protection'!W$1,FALSE)=C172,"",VLOOKUP($A172,'[1]2. Child Protection'!$B$8:$BG$226,'[1]2. Child Protection'!W$1,FALSE))</f>
        <v/>
      </c>
      <c r="L172" s="52" t="str">
        <f>IF(VLOOKUP($A172,'[1]2. Child Protection'!$B$8:$BG$226,'[1]2. Child Protection'!X$1,FALSE)=D172,"",VLOOKUP($A172,'[1]2. Child Protection'!$B$8:$BG$226,'[1]2. Child Protection'!X$1,FALSE)-D172)</f>
        <v/>
      </c>
      <c r="M172" s="52" t="str">
        <f>IF(VLOOKUP($A172,'[1]2. Child Protection'!$B$8:$BG$226,'[1]2. Child Protection'!Y$1,FALSE)=E172,"",VLOOKUP($A172,'[1]2. Child Protection'!$B$8:$BG$226,'[1]2. Child Protection'!Y$1,FALSE))</f>
        <v/>
      </c>
      <c r="N172" s="52" t="str">
        <f>IF(VLOOKUP($A172,'[1]2. Child Protection'!$B$8:$BG$226,'[1]2. Child Protection'!Z$1,FALSE)=F172,"",VLOOKUP($A172,'[1]2. Child Protection'!$B$8:$BG$226,'[1]2. Child Protection'!Z$1,FALSE)-F172)</f>
        <v/>
      </c>
      <c r="O172" s="52" t="str">
        <f>IF(VLOOKUP($A172,'[1]2. Child Protection'!$B$8:$BG$226,'[1]2. Child Protection'!AA$1,FALSE)=G172,"",VLOOKUP($A172,'[1]2. Child Protection'!$B$8:$BG$226,'[1]2. Child Protection'!AA$1,FALSE))</f>
        <v/>
      </c>
      <c r="P172" s="3" t="str">
        <f>IF(VLOOKUP($A172,'[1]2. Child Protection'!$B$8:$BG$226,'[1]2. Child Protection'!AB$1,FALSE)=H172,"",VLOOKUP($A172,'[1]2. Child Protection'!$B$8:$BG$226,'[1]2. Child Protection'!AB$1,FALSE))</f>
        <v/>
      </c>
    </row>
    <row r="173" spans="1:16" x14ac:dyDescent="0.2">
      <c r="A173" s="2" t="s">
        <v>244</v>
      </c>
      <c r="B173" s="13">
        <v>99.9</v>
      </c>
      <c r="C173" s="14" t="s">
        <v>12</v>
      </c>
      <c r="D173" s="15" t="s">
        <v>23</v>
      </c>
      <c r="E173" s="16" t="s">
        <v>12</v>
      </c>
      <c r="F173" s="15" t="s">
        <v>23</v>
      </c>
      <c r="G173" s="16" t="s">
        <v>12</v>
      </c>
      <c r="H173" s="17" t="s">
        <v>245</v>
      </c>
      <c r="J173" s="52" t="str">
        <f>IF(VLOOKUP($A173,'[1]2. Child Protection'!$B$8:$BG$226,'[1]2. Child Protection'!V$1,FALSE)=B173,"",VLOOKUP($A173,'[1]2. Child Protection'!$B$8:$BG$226,'[1]2. Child Protection'!V$1,FALSE)-B173)</f>
        <v/>
      </c>
      <c r="K173" s="52" t="str">
        <f>IF(VLOOKUP($A173,'[1]2. Child Protection'!$B$8:$BG$226,'[1]2. Child Protection'!W$1,FALSE)=C173,"",VLOOKUP($A173,'[1]2. Child Protection'!$B$8:$BG$226,'[1]2. Child Protection'!W$1,FALSE))</f>
        <v/>
      </c>
      <c r="L173" s="52" t="str">
        <f>IF(VLOOKUP($A173,'[1]2. Child Protection'!$B$8:$BG$226,'[1]2. Child Protection'!X$1,FALSE)=D173,"",VLOOKUP($A173,'[1]2. Child Protection'!$B$8:$BG$226,'[1]2. Child Protection'!X$1,FALSE)-D173)</f>
        <v/>
      </c>
      <c r="M173" s="52" t="str">
        <f>IF(VLOOKUP($A173,'[1]2. Child Protection'!$B$8:$BG$226,'[1]2. Child Protection'!Y$1,FALSE)=E173,"",VLOOKUP($A173,'[1]2. Child Protection'!$B$8:$BG$226,'[1]2. Child Protection'!Y$1,FALSE))</f>
        <v/>
      </c>
      <c r="N173" s="52" t="str">
        <f>IF(VLOOKUP($A173,'[1]2. Child Protection'!$B$8:$BG$226,'[1]2. Child Protection'!Z$1,FALSE)=F173,"",VLOOKUP($A173,'[1]2. Child Protection'!$B$8:$BG$226,'[1]2. Child Protection'!Z$1,FALSE)-F173)</f>
        <v/>
      </c>
      <c r="O173" s="52" t="str">
        <f>IF(VLOOKUP($A173,'[1]2. Child Protection'!$B$8:$BG$226,'[1]2. Child Protection'!AA$1,FALSE)=G173,"",VLOOKUP($A173,'[1]2. Child Protection'!$B$8:$BG$226,'[1]2. Child Protection'!AA$1,FALSE))</f>
        <v/>
      </c>
      <c r="P173" s="3" t="str">
        <f>IF(VLOOKUP($A173,'[1]2. Child Protection'!$B$8:$BG$226,'[1]2. Child Protection'!AB$1,FALSE)=H173,"",VLOOKUP($A173,'[1]2. Child Protection'!$B$8:$BG$226,'[1]2. Child Protection'!AB$1,FALSE))</f>
        <v>Local birth registration, Immigration and Checkpoints Authority, 2020</v>
      </c>
    </row>
    <row r="174" spans="1:16" s="42" customFormat="1" x14ac:dyDescent="0.2">
      <c r="A174" s="42" t="s">
        <v>246</v>
      </c>
      <c r="B174" s="43">
        <v>100</v>
      </c>
      <c r="C174" s="44" t="s">
        <v>28</v>
      </c>
      <c r="D174" s="46">
        <v>100</v>
      </c>
      <c r="E174" s="47" t="s">
        <v>28</v>
      </c>
      <c r="F174" s="46">
        <v>100</v>
      </c>
      <c r="G174" s="47" t="s">
        <v>28</v>
      </c>
      <c r="H174" s="45" t="s">
        <v>247</v>
      </c>
      <c r="J174" s="53" t="str">
        <f>IF(VLOOKUP($A174,'[1]2. Child Protection'!$B$8:$BG$226,'[1]2. Child Protection'!V$1,FALSE)=B174,"",VLOOKUP($A174,'[1]2. Child Protection'!$B$8:$BG$226,'[1]2. Child Protection'!V$1,FALSE)-B174)</f>
        <v/>
      </c>
      <c r="K174" s="53">
        <f>IF(VLOOKUP($A174,'[1]2. Child Protection'!$B$8:$BG$226,'[1]2. Child Protection'!W$1,FALSE)=C174,"",VLOOKUP($A174,'[1]2. Child Protection'!$B$8:$BG$226,'[1]2. Child Protection'!W$1,FALSE))</f>
        <v>0</v>
      </c>
      <c r="L174" s="53" t="str">
        <f>IF(VLOOKUP($A174,'[1]2. Child Protection'!$B$8:$BG$226,'[1]2. Child Protection'!X$1,FALSE)=D174,"",VLOOKUP($A174,'[1]2. Child Protection'!$B$8:$BG$226,'[1]2. Child Protection'!X$1,FALSE)-D174)</f>
        <v/>
      </c>
      <c r="M174" s="53">
        <f>IF(VLOOKUP($A174,'[1]2. Child Protection'!$B$8:$BG$226,'[1]2. Child Protection'!Y$1,FALSE)=E174,"",VLOOKUP($A174,'[1]2. Child Protection'!$B$8:$BG$226,'[1]2. Child Protection'!Y$1,FALSE))</f>
        <v>0</v>
      </c>
      <c r="N174" s="53" t="str">
        <f>IF(VLOOKUP($A174,'[1]2. Child Protection'!$B$8:$BG$226,'[1]2. Child Protection'!Z$1,FALSE)=F174,"",VLOOKUP($A174,'[1]2. Child Protection'!$B$8:$BG$226,'[1]2. Child Protection'!Z$1,FALSE)-F174)</f>
        <v/>
      </c>
      <c r="O174" s="53">
        <f>IF(VLOOKUP($A174,'[1]2. Child Protection'!$B$8:$BG$226,'[1]2. Child Protection'!AA$1,FALSE)=G174,"",VLOOKUP($A174,'[1]2. Child Protection'!$B$8:$BG$226,'[1]2. Child Protection'!AA$1,FALSE))</f>
        <v>0</v>
      </c>
      <c r="P174" s="42" t="str">
        <f>IF(VLOOKUP($A174,'[1]2. Child Protection'!$B$8:$BG$226,'[1]2. Child Protection'!AB$1,FALSE)=H174,"",VLOOKUP($A174,'[1]2. Child Protection'!$B$8:$BG$226,'[1]2. Child Protection'!AB$1,FALSE))</f>
        <v>Vital statistics, Statistical Office of Slovak Republic 2020</v>
      </c>
    </row>
    <row r="175" spans="1:16" x14ac:dyDescent="0.2">
      <c r="A175" s="2" t="s">
        <v>248</v>
      </c>
      <c r="B175" s="13">
        <v>100</v>
      </c>
      <c r="C175" s="14" t="s">
        <v>19</v>
      </c>
      <c r="D175" s="13">
        <v>100</v>
      </c>
      <c r="E175" s="14" t="s">
        <v>19</v>
      </c>
      <c r="F175" s="13">
        <v>100</v>
      </c>
      <c r="G175" s="14" t="s">
        <v>19</v>
      </c>
      <c r="H175" s="17" t="s">
        <v>30</v>
      </c>
      <c r="J175" s="52" t="str">
        <f>IF(VLOOKUP($A175,'[1]2. Child Protection'!$B$8:$BG$226,'[1]2. Child Protection'!V$1,FALSE)=B175,"",VLOOKUP($A175,'[1]2. Child Protection'!$B$8:$BG$226,'[1]2. Child Protection'!V$1,FALSE)-B175)</f>
        <v/>
      </c>
      <c r="K175" s="52" t="str">
        <f>IF(VLOOKUP($A175,'[1]2. Child Protection'!$B$8:$BG$226,'[1]2. Child Protection'!W$1,FALSE)=C175,"",VLOOKUP($A175,'[1]2. Child Protection'!$B$8:$BG$226,'[1]2. Child Protection'!W$1,FALSE))</f>
        <v/>
      </c>
      <c r="L175" s="52" t="str">
        <f>IF(VLOOKUP($A175,'[1]2. Child Protection'!$B$8:$BG$226,'[1]2. Child Protection'!X$1,FALSE)=D175,"",VLOOKUP($A175,'[1]2. Child Protection'!$B$8:$BG$226,'[1]2. Child Protection'!X$1,FALSE)-D175)</f>
        <v/>
      </c>
      <c r="M175" s="52" t="str">
        <f>IF(VLOOKUP($A175,'[1]2. Child Protection'!$B$8:$BG$226,'[1]2. Child Protection'!Y$1,FALSE)=E175,"",VLOOKUP($A175,'[1]2. Child Protection'!$B$8:$BG$226,'[1]2. Child Protection'!Y$1,FALSE))</f>
        <v/>
      </c>
      <c r="N175" s="52" t="str">
        <f>IF(VLOOKUP($A175,'[1]2. Child Protection'!$B$8:$BG$226,'[1]2. Child Protection'!Z$1,FALSE)=F175,"",VLOOKUP($A175,'[1]2. Child Protection'!$B$8:$BG$226,'[1]2. Child Protection'!Z$1,FALSE)-F175)</f>
        <v/>
      </c>
      <c r="O175" s="52" t="str">
        <f>IF(VLOOKUP($A175,'[1]2. Child Protection'!$B$8:$BG$226,'[1]2. Child Protection'!AA$1,FALSE)=G175,"",VLOOKUP($A175,'[1]2. Child Protection'!$B$8:$BG$226,'[1]2. Child Protection'!AA$1,FALSE))</f>
        <v/>
      </c>
      <c r="P175" s="3" t="str">
        <f>IF(VLOOKUP($A175,'[1]2. Child Protection'!$B$8:$BG$226,'[1]2. Child Protection'!AB$1,FALSE)=H175,"",VLOOKUP($A175,'[1]2. Child Protection'!$B$8:$BG$226,'[1]2. Child Protection'!AB$1,FALSE))</f>
        <v>UNSD Population and Vital Statistics Report, January 2021, latest update on 4 Jan 2022</v>
      </c>
    </row>
    <row r="176" spans="1:16" x14ac:dyDescent="0.2">
      <c r="A176" s="2" t="s">
        <v>249</v>
      </c>
      <c r="B176" s="13">
        <v>88</v>
      </c>
      <c r="C176" s="20" t="s">
        <v>12</v>
      </c>
      <c r="D176" s="15">
        <v>87.2</v>
      </c>
      <c r="E176" s="21" t="s">
        <v>12</v>
      </c>
      <c r="F176" s="15">
        <v>89</v>
      </c>
      <c r="G176" s="21" t="s">
        <v>12</v>
      </c>
      <c r="H176" s="17" t="s">
        <v>13</v>
      </c>
      <c r="J176" s="52" t="str">
        <f>IF(VLOOKUP($A176,'[1]2. Child Protection'!$B$8:$BG$226,'[1]2. Child Protection'!V$1,FALSE)=B176,"",VLOOKUP($A176,'[1]2. Child Protection'!$B$8:$BG$226,'[1]2. Child Protection'!V$1,FALSE)-B176)</f>
        <v/>
      </c>
      <c r="K176" s="52" t="str">
        <f>IF(VLOOKUP($A176,'[1]2. Child Protection'!$B$8:$BG$226,'[1]2. Child Protection'!W$1,FALSE)=C176,"",VLOOKUP($A176,'[1]2. Child Protection'!$B$8:$BG$226,'[1]2. Child Protection'!W$1,FALSE))</f>
        <v/>
      </c>
      <c r="L176" s="52" t="str">
        <f>IF(VLOOKUP($A176,'[1]2. Child Protection'!$B$8:$BG$226,'[1]2. Child Protection'!X$1,FALSE)=D176,"",VLOOKUP($A176,'[1]2. Child Protection'!$B$8:$BG$226,'[1]2. Child Protection'!X$1,FALSE)-D176)</f>
        <v/>
      </c>
      <c r="M176" s="52" t="str">
        <f>IF(VLOOKUP($A176,'[1]2. Child Protection'!$B$8:$BG$226,'[1]2. Child Protection'!Y$1,FALSE)=E176,"",VLOOKUP($A176,'[1]2. Child Protection'!$B$8:$BG$226,'[1]2. Child Protection'!Y$1,FALSE))</f>
        <v/>
      </c>
      <c r="N176" s="52" t="str">
        <f>IF(VLOOKUP($A176,'[1]2. Child Protection'!$B$8:$BG$226,'[1]2. Child Protection'!Z$1,FALSE)=F176,"",VLOOKUP($A176,'[1]2. Child Protection'!$B$8:$BG$226,'[1]2. Child Protection'!Z$1,FALSE)-F176)</f>
        <v/>
      </c>
      <c r="O176" s="52" t="str">
        <f>IF(VLOOKUP($A176,'[1]2. Child Protection'!$B$8:$BG$226,'[1]2. Child Protection'!AA$1,FALSE)=G176,"",VLOOKUP($A176,'[1]2. Child Protection'!$B$8:$BG$226,'[1]2. Child Protection'!AA$1,FALSE))</f>
        <v/>
      </c>
      <c r="P176" s="3" t="str">
        <f>IF(VLOOKUP($A176,'[1]2. Child Protection'!$B$8:$BG$226,'[1]2. Child Protection'!AB$1,FALSE)=H176,"",VLOOKUP($A176,'[1]2. Child Protection'!$B$8:$BG$226,'[1]2. Child Protection'!AB$1,FALSE))</f>
        <v/>
      </c>
    </row>
    <row r="177" spans="1:16" x14ac:dyDescent="0.2">
      <c r="A177" s="2" t="s">
        <v>250</v>
      </c>
      <c r="B177" s="13">
        <v>3.5</v>
      </c>
      <c r="C177" s="14" t="s">
        <v>28</v>
      </c>
      <c r="D177" s="15">
        <v>3.5</v>
      </c>
      <c r="E177" s="16" t="s">
        <v>28</v>
      </c>
      <c r="F177" s="15">
        <v>3.4</v>
      </c>
      <c r="G177" s="16" t="s">
        <v>28</v>
      </c>
      <c r="H177" s="17" t="s">
        <v>251</v>
      </c>
      <c r="J177" s="52">
        <f>IF(VLOOKUP($A177,'[1]2. Child Protection'!$B$8:$BG$226,'[1]2. Child Protection'!V$1,FALSE)=B177,"",VLOOKUP($A177,'[1]2. Child Protection'!$B$8:$BG$226,'[1]2. Child Protection'!V$1,FALSE)-B177)</f>
        <v>2.4000000000000004</v>
      </c>
      <c r="K177" s="52" t="str">
        <f>IF(VLOOKUP($A177,'[1]2. Child Protection'!$B$8:$BG$226,'[1]2. Child Protection'!W$1,FALSE)=C177,"",VLOOKUP($A177,'[1]2. Child Protection'!$B$8:$BG$226,'[1]2. Child Protection'!W$1,FALSE))</f>
        <v/>
      </c>
      <c r="L177" s="52">
        <f>IF(VLOOKUP($A177,'[1]2. Child Protection'!$B$8:$BG$226,'[1]2. Child Protection'!X$1,FALSE)=D177,"",VLOOKUP($A177,'[1]2. Child Protection'!$B$8:$BG$226,'[1]2. Child Protection'!X$1,FALSE)-D177)</f>
        <v>2.8</v>
      </c>
      <c r="M177" s="52" t="str">
        <f>IF(VLOOKUP($A177,'[1]2. Child Protection'!$B$8:$BG$226,'[1]2. Child Protection'!Y$1,FALSE)=E177,"",VLOOKUP($A177,'[1]2. Child Protection'!$B$8:$BG$226,'[1]2. Child Protection'!Y$1,FALSE))</f>
        <v/>
      </c>
      <c r="N177" s="52">
        <f>IF(VLOOKUP($A177,'[1]2. Child Protection'!$B$8:$BG$226,'[1]2. Child Protection'!Z$1,FALSE)=F177,"",VLOOKUP($A177,'[1]2. Child Protection'!$B$8:$BG$226,'[1]2. Child Protection'!Z$1,FALSE)-F177)</f>
        <v>2.1</v>
      </c>
      <c r="O177" s="52" t="str">
        <f>IF(VLOOKUP($A177,'[1]2. Child Protection'!$B$8:$BG$226,'[1]2. Child Protection'!AA$1,FALSE)=G177,"",VLOOKUP($A177,'[1]2. Child Protection'!$B$8:$BG$226,'[1]2. Child Protection'!AA$1,FALSE))</f>
        <v/>
      </c>
      <c r="P177" s="3" t="str">
        <f>IF(VLOOKUP($A177,'[1]2. Child Protection'!$B$8:$BG$226,'[1]2. Child Protection'!AB$1,FALSE)=H177,"",VLOOKUP($A177,'[1]2. Child Protection'!$B$8:$BG$226,'[1]2. Child Protection'!AB$1,FALSE))</f>
        <v/>
      </c>
    </row>
    <row r="178" spans="1:16" x14ac:dyDescent="0.2">
      <c r="A178" s="2" t="s">
        <v>252</v>
      </c>
      <c r="B178" s="13">
        <v>88.6</v>
      </c>
      <c r="C178" s="14" t="s">
        <v>28</v>
      </c>
      <c r="D178" s="15" t="s">
        <v>23</v>
      </c>
      <c r="E178" s="16" t="s">
        <v>28</v>
      </c>
      <c r="F178" s="15" t="s">
        <v>23</v>
      </c>
      <c r="G178" s="16" t="s">
        <v>28</v>
      </c>
      <c r="H178" s="17" t="s">
        <v>253</v>
      </c>
      <c r="J178" s="52" t="str">
        <f>IF(VLOOKUP($A178,'[1]2. Child Protection'!$B$8:$BG$226,'[1]2. Child Protection'!V$1,FALSE)=B178,"",VLOOKUP($A178,'[1]2. Child Protection'!$B$8:$BG$226,'[1]2. Child Protection'!V$1,FALSE)-B178)</f>
        <v/>
      </c>
      <c r="K178" s="52" t="str">
        <f>IF(VLOOKUP($A178,'[1]2. Child Protection'!$B$8:$BG$226,'[1]2. Child Protection'!W$1,FALSE)=C178,"",VLOOKUP($A178,'[1]2. Child Protection'!$B$8:$BG$226,'[1]2. Child Protection'!W$1,FALSE))</f>
        <v/>
      </c>
      <c r="L178" s="52" t="str">
        <f>IF(VLOOKUP($A178,'[1]2. Child Protection'!$B$8:$BG$226,'[1]2. Child Protection'!X$1,FALSE)=D178,"",VLOOKUP($A178,'[1]2. Child Protection'!$B$8:$BG$226,'[1]2. Child Protection'!X$1,FALSE)-D178)</f>
        <v/>
      </c>
      <c r="M178" s="52">
        <f>IF(VLOOKUP($A178,'[1]2. Child Protection'!$B$8:$BG$226,'[1]2. Child Protection'!Y$1,FALSE)=E178,"",VLOOKUP($A178,'[1]2. Child Protection'!$B$8:$BG$226,'[1]2. Child Protection'!Y$1,FALSE))</f>
        <v>0</v>
      </c>
      <c r="N178" s="52" t="str">
        <f>IF(VLOOKUP($A178,'[1]2. Child Protection'!$B$8:$BG$226,'[1]2. Child Protection'!Z$1,FALSE)=F178,"",VLOOKUP($A178,'[1]2. Child Protection'!$B$8:$BG$226,'[1]2. Child Protection'!Z$1,FALSE)-F178)</f>
        <v/>
      </c>
      <c r="O178" s="52">
        <f>IF(VLOOKUP($A178,'[1]2. Child Protection'!$B$8:$BG$226,'[1]2. Child Protection'!AA$1,FALSE)=G178,"",VLOOKUP($A178,'[1]2. Child Protection'!$B$8:$BG$226,'[1]2. Child Protection'!AA$1,FALSE))</f>
        <v>0</v>
      </c>
      <c r="P178" s="3" t="str">
        <f>IF(VLOOKUP($A178,'[1]2. Child Protection'!$B$8:$BG$226,'[1]2. Child Protection'!AB$1,FALSE)=H178,"",VLOOKUP($A178,'[1]2. Child Protection'!$B$8:$BG$226,'[1]2. Child Protection'!AB$1,FALSE))</f>
        <v/>
      </c>
    </row>
    <row r="179" spans="1:16" x14ac:dyDescent="0.2">
      <c r="A179" s="2" t="s">
        <v>255</v>
      </c>
      <c r="B179" s="13">
        <v>35.4</v>
      </c>
      <c r="C179" s="14" t="s">
        <v>36</v>
      </c>
      <c r="D179" s="15">
        <v>34.9</v>
      </c>
      <c r="E179" s="16" t="s">
        <v>36</v>
      </c>
      <c r="F179" s="15">
        <v>36</v>
      </c>
      <c r="G179" s="16" t="s">
        <v>36</v>
      </c>
      <c r="H179" s="17" t="s">
        <v>256</v>
      </c>
      <c r="J179" s="52" t="str">
        <f>IF(VLOOKUP($A179,'[1]2. Child Protection'!$B$8:$BG$226,'[1]2. Child Protection'!V$1,FALSE)=B179,"",VLOOKUP($A179,'[1]2. Child Protection'!$B$8:$BG$226,'[1]2. Child Protection'!V$1,FALSE)-B179)</f>
        <v/>
      </c>
      <c r="K179" s="52" t="str">
        <f>IF(VLOOKUP($A179,'[1]2. Child Protection'!$B$8:$BG$226,'[1]2. Child Protection'!W$1,FALSE)=C179,"",VLOOKUP($A179,'[1]2. Child Protection'!$B$8:$BG$226,'[1]2. Child Protection'!W$1,FALSE))</f>
        <v/>
      </c>
      <c r="L179" s="52" t="str">
        <f>IF(VLOOKUP($A179,'[1]2. Child Protection'!$B$8:$BG$226,'[1]2. Child Protection'!X$1,FALSE)=D179,"",VLOOKUP($A179,'[1]2. Child Protection'!$B$8:$BG$226,'[1]2. Child Protection'!X$1,FALSE)-D179)</f>
        <v/>
      </c>
      <c r="M179" s="52" t="str">
        <f>IF(VLOOKUP($A179,'[1]2. Child Protection'!$B$8:$BG$226,'[1]2. Child Protection'!Y$1,FALSE)=E179,"",VLOOKUP($A179,'[1]2. Child Protection'!$B$8:$BG$226,'[1]2. Child Protection'!Y$1,FALSE))</f>
        <v/>
      </c>
      <c r="N179" s="52" t="str">
        <f>IF(VLOOKUP($A179,'[1]2. Child Protection'!$B$8:$BG$226,'[1]2. Child Protection'!Z$1,FALSE)=F179,"",VLOOKUP($A179,'[1]2. Child Protection'!$B$8:$BG$226,'[1]2. Child Protection'!Z$1,FALSE)-F179)</f>
        <v/>
      </c>
      <c r="O179" s="52" t="str">
        <f>IF(VLOOKUP($A179,'[1]2. Child Protection'!$B$8:$BG$226,'[1]2. Child Protection'!AA$1,FALSE)=G179,"",VLOOKUP($A179,'[1]2. Child Protection'!$B$8:$BG$226,'[1]2. Child Protection'!AA$1,FALSE))</f>
        <v/>
      </c>
      <c r="P179" s="3" t="str">
        <f>IF(VLOOKUP($A179,'[1]2. Child Protection'!$B$8:$BG$226,'[1]2. Child Protection'!AB$1,FALSE)=H179,"",VLOOKUP($A179,'[1]2. Child Protection'!$B$8:$BG$226,'[1]2. Child Protection'!AB$1,FALSE))</f>
        <v>SHHS-2 2010</v>
      </c>
    </row>
    <row r="180" spans="1:16" x14ac:dyDescent="0.2">
      <c r="A180" s="2" t="s">
        <v>257</v>
      </c>
      <c r="B180" s="13">
        <v>100</v>
      </c>
      <c r="C180" s="14" t="s">
        <v>19</v>
      </c>
      <c r="D180" s="13">
        <v>100</v>
      </c>
      <c r="E180" s="14" t="s">
        <v>19</v>
      </c>
      <c r="F180" s="13">
        <v>100</v>
      </c>
      <c r="G180" s="14" t="s">
        <v>19</v>
      </c>
      <c r="H180" s="17" t="s">
        <v>30</v>
      </c>
      <c r="J180" s="52" t="str">
        <f>IF(VLOOKUP($A180,'[1]2. Child Protection'!$B$8:$BG$226,'[1]2. Child Protection'!V$1,FALSE)=B180,"",VLOOKUP($A180,'[1]2. Child Protection'!$B$8:$BG$226,'[1]2. Child Protection'!V$1,FALSE)-B180)</f>
        <v/>
      </c>
      <c r="K180" s="52" t="str">
        <f>IF(VLOOKUP($A180,'[1]2. Child Protection'!$B$8:$BG$226,'[1]2. Child Protection'!W$1,FALSE)=C180,"",VLOOKUP($A180,'[1]2. Child Protection'!$B$8:$BG$226,'[1]2. Child Protection'!W$1,FALSE))</f>
        <v/>
      </c>
      <c r="L180" s="52" t="str">
        <f>IF(VLOOKUP($A180,'[1]2. Child Protection'!$B$8:$BG$226,'[1]2. Child Protection'!X$1,FALSE)=D180,"",VLOOKUP($A180,'[1]2. Child Protection'!$B$8:$BG$226,'[1]2. Child Protection'!X$1,FALSE)-D180)</f>
        <v/>
      </c>
      <c r="M180" s="52" t="str">
        <f>IF(VLOOKUP($A180,'[1]2. Child Protection'!$B$8:$BG$226,'[1]2. Child Protection'!Y$1,FALSE)=E180,"",VLOOKUP($A180,'[1]2. Child Protection'!$B$8:$BG$226,'[1]2. Child Protection'!Y$1,FALSE))</f>
        <v/>
      </c>
      <c r="N180" s="52" t="str">
        <f>IF(VLOOKUP($A180,'[1]2. Child Protection'!$B$8:$BG$226,'[1]2. Child Protection'!Z$1,FALSE)=F180,"",VLOOKUP($A180,'[1]2. Child Protection'!$B$8:$BG$226,'[1]2. Child Protection'!Z$1,FALSE)-F180)</f>
        <v/>
      </c>
      <c r="O180" s="52" t="str">
        <f>IF(VLOOKUP($A180,'[1]2. Child Protection'!$B$8:$BG$226,'[1]2. Child Protection'!AA$1,FALSE)=G180,"",VLOOKUP($A180,'[1]2. Child Protection'!$B$8:$BG$226,'[1]2. Child Protection'!AA$1,FALSE))</f>
        <v/>
      </c>
      <c r="P180" s="3" t="str">
        <f>IF(VLOOKUP($A180,'[1]2. Child Protection'!$B$8:$BG$226,'[1]2. Child Protection'!AB$1,FALSE)=H180,"",VLOOKUP($A180,'[1]2. Child Protection'!$B$8:$BG$226,'[1]2. Child Protection'!AB$1,FALSE))</f>
        <v>UNSD Population and Vital Statistics Report, January 2021, latest update on 4 Jan 2022</v>
      </c>
    </row>
    <row r="181" spans="1:16" x14ac:dyDescent="0.2">
      <c r="A181" s="2" t="s">
        <v>258</v>
      </c>
      <c r="B181" s="13">
        <v>97.2</v>
      </c>
      <c r="C181" s="14" t="s">
        <v>36</v>
      </c>
      <c r="D181" s="15">
        <v>97.4</v>
      </c>
      <c r="E181" s="16" t="s">
        <v>36</v>
      </c>
      <c r="F181" s="15">
        <v>97</v>
      </c>
      <c r="G181" s="16" t="s">
        <v>36</v>
      </c>
      <c r="H181" s="17" t="s">
        <v>259</v>
      </c>
      <c r="J181" s="52" t="str">
        <f>IF(VLOOKUP($A181,'[1]2. Child Protection'!$B$8:$BG$226,'[1]2. Child Protection'!V$1,FALSE)=B181,"",VLOOKUP($A181,'[1]2. Child Protection'!$B$8:$BG$226,'[1]2. Child Protection'!V$1,FALSE)-B181)</f>
        <v/>
      </c>
      <c r="K181" s="52" t="str">
        <f>IF(VLOOKUP($A181,'[1]2. Child Protection'!$B$8:$BG$226,'[1]2. Child Protection'!W$1,FALSE)=C181,"",VLOOKUP($A181,'[1]2. Child Protection'!$B$8:$BG$226,'[1]2. Child Protection'!W$1,FALSE))</f>
        <v/>
      </c>
      <c r="L181" s="52" t="str">
        <f>IF(VLOOKUP($A181,'[1]2. Child Protection'!$B$8:$BG$226,'[1]2. Child Protection'!X$1,FALSE)=D181,"",VLOOKUP($A181,'[1]2. Child Protection'!$B$8:$BG$226,'[1]2. Child Protection'!X$1,FALSE)-D181)</f>
        <v/>
      </c>
      <c r="M181" s="52" t="str">
        <f>IF(VLOOKUP($A181,'[1]2. Child Protection'!$B$8:$BG$226,'[1]2. Child Protection'!Y$1,FALSE)=E181,"",VLOOKUP($A181,'[1]2. Child Protection'!$B$8:$BG$226,'[1]2. Child Protection'!Y$1,FALSE))</f>
        <v/>
      </c>
      <c r="N181" s="52" t="str">
        <f>IF(VLOOKUP($A181,'[1]2. Child Protection'!$B$8:$BG$226,'[1]2. Child Protection'!Z$1,FALSE)=F181,"",VLOOKUP($A181,'[1]2. Child Protection'!$B$8:$BG$226,'[1]2. Child Protection'!Z$1,FALSE)-F181)</f>
        <v/>
      </c>
      <c r="O181" s="52" t="str">
        <f>IF(VLOOKUP($A181,'[1]2. Child Protection'!$B$8:$BG$226,'[1]2. Child Protection'!AA$1,FALSE)=G181,"",VLOOKUP($A181,'[1]2. Child Protection'!$B$8:$BG$226,'[1]2. Child Protection'!AA$1,FALSE))</f>
        <v/>
      </c>
      <c r="P181" s="3" t="str">
        <f>IF(VLOOKUP($A181,'[1]2. Child Protection'!$B$8:$BG$226,'[1]2. Child Protection'!AB$1,FALSE)=H181,"",VLOOKUP($A181,'[1]2. Child Protection'!$B$8:$BG$226,'[1]2. Child Protection'!AB$1,FALSE))</f>
        <v/>
      </c>
    </row>
    <row r="182" spans="1:16" x14ac:dyDescent="0.2">
      <c r="A182" s="2" t="s">
        <v>260</v>
      </c>
      <c r="B182" s="13">
        <v>99.2</v>
      </c>
      <c r="C182" s="14" t="s">
        <v>12</v>
      </c>
      <c r="D182" s="15">
        <v>99.4</v>
      </c>
      <c r="E182" s="16" t="s">
        <v>12</v>
      </c>
      <c r="F182" s="15">
        <v>98.9</v>
      </c>
      <c r="G182" s="16" t="s">
        <v>12</v>
      </c>
      <c r="H182" s="17" t="s">
        <v>261</v>
      </c>
      <c r="J182" s="52" t="str">
        <f>IF(VLOOKUP($A182,'[1]2. Child Protection'!$B$8:$BG$226,'[1]2. Child Protection'!V$1,FALSE)=B182,"",VLOOKUP($A182,'[1]2. Child Protection'!$B$8:$BG$226,'[1]2. Child Protection'!V$1,FALSE)-B182)</f>
        <v/>
      </c>
      <c r="K182" s="52" t="str">
        <f>IF(VLOOKUP($A182,'[1]2. Child Protection'!$B$8:$BG$226,'[1]2. Child Protection'!W$1,FALSE)=C182,"",VLOOKUP($A182,'[1]2. Child Protection'!$B$8:$BG$226,'[1]2. Child Protection'!W$1,FALSE))</f>
        <v/>
      </c>
      <c r="L182" s="52" t="str">
        <f>IF(VLOOKUP($A182,'[1]2. Child Protection'!$B$8:$BG$226,'[1]2. Child Protection'!X$1,FALSE)=D182,"",VLOOKUP($A182,'[1]2. Child Protection'!$B$8:$BG$226,'[1]2. Child Protection'!X$1,FALSE)-D182)</f>
        <v/>
      </c>
      <c r="M182" s="52" t="str">
        <f>IF(VLOOKUP($A182,'[1]2. Child Protection'!$B$8:$BG$226,'[1]2. Child Protection'!Y$1,FALSE)=E182,"",VLOOKUP($A182,'[1]2. Child Protection'!$B$8:$BG$226,'[1]2. Child Protection'!Y$1,FALSE))</f>
        <v/>
      </c>
      <c r="N182" s="52" t="str">
        <f>IF(VLOOKUP($A182,'[1]2. Child Protection'!$B$8:$BG$226,'[1]2. Child Protection'!Z$1,FALSE)=F182,"",VLOOKUP($A182,'[1]2. Child Protection'!$B$8:$BG$226,'[1]2. Child Protection'!Z$1,FALSE)-F182)</f>
        <v/>
      </c>
      <c r="O182" s="52" t="str">
        <f>IF(VLOOKUP($A182,'[1]2. Child Protection'!$B$8:$BG$226,'[1]2. Child Protection'!AA$1,FALSE)=G182,"",VLOOKUP($A182,'[1]2. Child Protection'!$B$8:$BG$226,'[1]2. Child Protection'!AA$1,FALSE))</f>
        <v/>
      </c>
      <c r="P182" s="3" t="str">
        <f>IF(VLOOKUP($A182,'[1]2. Child Protection'!$B$8:$BG$226,'[1]2. Child Protection'!AB$1,FALSE)=H182,"",VLOOKUP($A182,'[1]2. Child Protection'!$B$8:$BG$226,'[1]2. Child Protection'!AB$1,FALSE))</f>
        <v/>
      </c>
    </row>
    <row r="183" spans="1:16" x14ac:dyDescent="0.2">
      <c r="A183" s="2" t="s">
        <v>262</v>
      </c>
      <c r="B183" s="13">
        <v>67.3</v>
      </c>
      <c r="C183" s="14" t="s">
        <v>12</v>
      </c>
      <c r="D183" s="15">
        <v>68.8</v>
      </c>
      <c r="E183" s="16" t="s">
        <v>12</v>
      </c>
      <c r="F183" s="15">
        <v>65.8</v>
      </c>
      <c r="G183" s="16" t="s">
        <v>12</v>
      </c>
      <c r="H183" s="17" t="s">
        <v>99</v>
      </c>
      <c r="J183" s="52" t="str">
        <f>IF(VLOOKUP($A183,'[1]2. Child Protection'!$B$8:$BG$226,'[1]2. Child Protection'!V$1,FALSE)=B183,"",VLOOKUP($A183,'[1]2. Child Protection'!$B$8:$BG$226,'[1]2. Child Protection'!V$1,FALSE)-B183)</f>
        <v/>
      </c>
      <c r="K183" s="52" t="str">
        <f>IF(VLOOKUP($A183,'[1]2. Child Protection'!$B$8:$BG$226,'[1]2. Child Protection'!W$1,FALSE)=C183,"",VLOOKUP($A183,'[1]2. Child Protection'!$B$8:$BG$226,'[1]2. Child Protection'!W$1,FALSE))</f>
        <v/>
      </c>
      <c r="L183" s="52" t="str">
        <f>IF(VLOOKUP($A183,'[1]2. Child Protection'!$B$8:$BG$226,'[1]2. Child Protection'!X$1,FALSE)=D183,"",VLOOKUP($A183,'[1]2. Child Protection'!$B$8:$BG$226,'[1]2. Child Protection'!X$1,FALSE)-D183)</f>
        <v/>
      </c>
      <c r="M183" s="52" t="str">
        <f>IF(VLOOKUP($A183,'[1]2. Child Protection'!$B$8:$BG$226,'[1]2. Child Protection'!Y$1,FALSE)=E183,"",VLOOKUP($A183,'[1]2. Child Protection'!$B$8:$BG$226,'[1]2. Child Protection'!Y$1,FALSE))</f>
        <v/>
      </c>
      <c r="N183" s="52" t="str">
        <f>IF(VLOOKUP($A183,'[1]2. Child Protection'!$B$8:$BG$226,'[1]2. Child Protection'!Z$1,FALSE)=F183,"",VLOOKUP($A183,'[1]2. Child Protection'!$B$8:$BG$226,'[1]2. Child Protection'!Z$1,FALSE)-F183)</f>
        <v/>
      </c>
      <c r="O183" s="52" t="str">
        <f>IF(VLOOKUP($A183,'[1]2. Child Protection'!$B$8:$BG$226,'[1]2. Child Protection'!AA$1,FALSE)=G183,"",VLOOKUP($A183,'[1]2. Child Protection'!$B$8:$BG$226,'[1]2. Child Protection'!AA$1,FALSE))</f>
        <v/>
      </c>
      <c r="P183" s="3" t="str">
        <f>IF(VLOOKUP($A183,'[1]2. Child Protection'!$B$8:$BG$226,'[1]2. Child Protection'!AB$1,FALSE)=H183,"",VLOOKUP($A183,'[1]2. Child Protection'!$B$8:$BG$226,'[1]2. Child Protection'!AB$1,FALSE))</f>
        <v/>
      </c>
    </row>
    <row r="184" spans="1:16" x14ac:dyDescent="0.2">
      <c r="A184" s="2" t="s">
        <v>264</v>
      </c>
      <c r="B184" s="13">
        <v>98.3</v>
      </c>
      <c r="C184" s="14" t="s">
        <v>28</v>
      </c>
      <c r="D184" s="15">
        <v>98.1</v>
      </c>
      <c r="E184" s="16" t="s">
        <v>28</v>
      </c>
      <c r="F184" s="15">
        <v>98.5</v>
      </c>
      <c r="G184" s="16" t="s">
        <v>28</v>
      </c>
      <c r="H184" s="17" t="s">
        <v>117</v>
      </c>
      <c r="J184" s="52" t="str">
        <f>IF(VLOOKUP($A184,'[1]2. Child Protection'!$B$8:$BG$226,'[1]2. Child Protection'!V$1,FALSE)=B184,"",VLOOKUP($A184,'[1]2. Child Protection'!$B$8:$BG$226,'[1]2. Child Protection'!V$1,FALSE)-B184)</f>
        <v/>
      </c>
      <c r="K184" s="52" t="str">
        <f>IF(VLOOKUP($A184,'[1]2. Child Protection'!$B$8:$BG$226,'[1]2. Child Protection'!W$1,FALSE)=C184,"",VLOOKUP($A184,'[1]2. Child Protection'!$B$8:$BG$226,'[1]2. Child Protection'!W$1,FALSE))</f>
        <v/>
      </c>
      <c r="L184" s="52" t="str">
        <f>IF(VLOOKUP($A184,'[1]2. Child Protection'!$B$8:$BG$226,'[1]2. Child Protection'!X$1,FALSE)=D184,"",VLOOKUP($A184,'[1]2. Child Protection'!$B$8:$BG$226,'[1]2. Child Protection'!X$1,FALSE)-D184)</f>
        <v/>
      </c>
      <c r="M184" s="52" t="str">
        <f>IF(VLOOKUP($A184,'[1]2. Child Protection'!$B$8:$BG$226,'[1]2. Child Protection'!Y$1,FALSE)=E184,"",VLOOKUP($A184,'[1]2. Child Protection'!$B$8:$BG$226,'[1]2. Child Protection'!Y$1,FALSE))</f>
        <v/>
      </c>
      <c r="N184" s="52" t="str">
        <f>IF(VLOOKUP($A184,'[1]2. Child Protection'!$B$8:$BG$226,'[1]2. Child Protection'!Z$1,FALSE)=F184,"",VLOOKUP($A184,'[1]2. Child Protection'!$B$8:$BG$226,'[1]2. Child Protection'!Z$1,FALSE)-F184)</f>
        <v/>
      </c>
      <c r="O184" s="52" t="str">
        <f>IF(VLOOKUP($A184,'[1]2. Child Protection'!$B$8:$BG$226,'[1]2. Child Protection'!AA$1,FALSE)=G184,"",VLOOKUP($A184,'[1]2. Child Protection'!$B$8:$BG$226,'[1]2. Child Protection'!AA$1,FALSE))</f>
        <v/>
      </c>
      <c r="P184" s="3" t="str">
        <f>IF(VLOOKUP($A184,'[1]2. Child Protection'!$B$8:$BG$226,'[1]2. Child Protection'!AB$1,FALSE)=H184,"",VLOOKUP($A184,'[1]2. Child Protection'!$B$8:$BG$226,'[1]2. Child Protection'!AB$1,FALSE))</f>
        <v/>
      </c>
    </row>
    <row r="185" spans="1:16" x14ac:dyDescent="0.2">
      <c r="A185" s="2" t="s">
        <v>265</v>
      </c>
      <c r="B185" s="13">
        <v>100</v>
      </c>
      <c r="C185" s="14" t="s">
        <v>19</v>
      </c>
      <c r="D185" s="13">
        <v>100</v>
      </c>
      <c r="E185" s="14" t="s">
        <v>19</v>
      </c>
      <c r="F185" s="13">
        <v>100</v>
      </c>
      <c r="G185" s="14" t="s">
        <v>19</v>
      </c>
      <c r="H185" s="17" t="s">
        <v>30</v>
      </c>
      <c r="J185" s="52" t="str">
        <f>IF(VLOOKUP($A185,'[1]2. Child Protection'!$B$8:$BG$226,'[1]2. Child Protection'!V$1,FALSE)=B185,"",VLOOKUP($A185,'[1]2. Child Protection'!$B$8:$BG$226,'[1]2. Child Protection'!V$1,FALSE)-B185)</f>
        <v/>
      </c>
      <c r="K185" s="52" t="str">
        <f>IF(VLOOKUP($A185,'[1]2. Child Protection'!$B$8:$BG$226,'[1]2. Child Protection'!W$1,FALSE)=C185,"",VLOOKUP($A185,'[1]2. Child Protection'!$B$8:$BG$226,'[1]2. Child Protection'!W$1,FALSE))</f>
        <v/>
      </c>
      <c r="L185" s="52" t="str">
        <f>IF(VLOOKUP($A185,'[1]2. Child Protection'!$B$8:$BG$226,'[1]2. Child Protection'!X$1,FALSE)=D185,"",VLOOKUP($A185,'[1]2. Child Protection'!$B$8:$BG$226,'[1]2. Child Protection'!X$1,FALSE)-D185)</f>
        <v/>
      </c>
      <c r="M185" s="52" t="str">
        <f>IF(VLOOKUP($A185,'[1]2. Child Protection'!$B$8:$BG$226,'[1]2. Child Protection'!Y$1,FALSE)=E185,"",VLOOKUP($A185,'[1]2. Child Protection'!$B$8:$BG$226,'[1]2. Child Protection'!Y$1,FALSE))</f>
        <v/>
      </c>
      <c r="N185" s="52" t="str">
        <f>IF(VLOOKUP($A185,'[1]2. Child Protection'!$B$8:$BG$226,'[1]2. Child Protection'!Z$1,FALSE)=F185,"",VLOOKUP($A185,'[1]2. Child Protection'!$B$8:$BG$226,'[1]2. Child Protection'!Z$1,FALSE)-F185)</f>
        <v/>
      </c>
      <c r="O185" s="52" t="str">
        <f>IF(VLOOKUP($A185,'[1]2. Child Protection'!$B$8:$BG$226,'[1]2. Child Protection'!AA$1,FALSE)=G185,"",VLOOKUP($A185,'[1]2. Child Protection'!$B$8:$BG$226,'[1]2. Child Protection'!AA$1,FALSE))</f>
        <v/>
      </c>
      <c r="P185" s="3" t="str">
        <f>IF(VLOOKUP($A185,'[1]2. Child Protection'!$B$8:$BG$226,'[1]2. Child Protection'!AB$1,FALSE)=H185,"",VLOOKUP($A185,'[1]2. Child Protection'!$B$8:$BG$226,'[1]2. Child Protection'!AB$1,FALSE))</f>
        <v>UNSD Population and Vital Statistics Report, January 2021, latest update on 4 Jan 2022</v>
      </c>
    </row>
    <row r="186" spans="1:16" x14ac:dyDescent="0.2">
      <c r="A186" s="2" t="s">
        <v>267</v>
      </c>
      <c r="B186" s="13">
        <v>100</v>
      </c>
      <c r="C186" s="14" t="s">
        <v>19</v>
      </c>
      <c r="D186" s="13">
        <v>100</v>
      </c>
      <c r="E186" s="14" t="s">
        <v>19</v>
      </c>
      <c r="F186" s="13">
        <v>100</v>
      </c>
      <c r="G186" s="14" t="s">
        <v>19</v>
      </c>
      <c r="H186" s="17" t="s">
        <v>30</v>
      </c>
      <c r="J186" s="52" t="str">
        <f>IF(VLOOKUP($A186,'[1]2. Child Protection'!$B$8:$BG$226,'[1]2. Child Protection'!V$1,FALSE)=B186,"",VLOOKUP($A186,'[1]2. Child Protection'!$B$8:$BG$226,'[1]2. Child Protection'!V$1,FALSE)-B186)</f>
        <v/>
      </c>
      <c r="K186" s="52" t="str">
        <f>IF(VLOOKUP($A186,'[1]2. Child Protection'!$B$8:$BG$226,'[1]2. Child Protection'!W$1,FALSE)=C186,"",VLOOKUP($A186,'[1]2. Child Protection'!$B$8:$BG$226,'[1]2. Child Protection'!W$1,FALSE))</f>
        <v/>
      </c>
      <c r="L186" s="52" t="str">
        <f>IF(VLOOKUP($A186,'[1]2. Child Protection'!$B$8:$BG$226,'[1]2. Child Protection'!X$1,FALSE)=D186,"",VLOOKUP($A186,'[1]2. Child Protection'!$B$8:$BG$226,'[1]2. Child Protection'!X$1,FALSE)-D186)</f>
        <v/>
      </c>
      <c r="M186" s="52" t="str">
        <f>IF(VLOOKUP($A186,'[1]2. Child Protection'!$B$8:$BG$226,'[1]2. Child Protection'!Y$1,FALSE)=E186,"",VLOOKUP($A186,'[1]2. Child Protection'!$B$8:$BG$226,'[1]2. Child Protection'!Y$1,FALSE))</f>
        <v/>
      </c>
      <c r="N186" s="52" t="str">
        <f>IF(VLOOKUP($A186,'[1]2. Child Protection'!$B$8:$BG$226,'[1]2. Child Protection'!Z$1,FALSE)=F186,"",VLOOKUP($A186,'[1]2. Child Protection'!$B$8:$BG$226,'[1]2. Child Protection'!Z$1,FALSE)-F186)</f>
        <v/>
      </c>
      <c r="O186" s="52" t="str">
        <f>IF(VLOOKUP($A186,'[1]2. Child Protection'!$B$8:$BG$226,'[1]2. Child Protection'!AA$1,FALSE)=G186,"",VLOOKUP($A186,'[1]2. Child Protection'!$B$8:$BG$226,'[1]2. Child Protection'!AA$1,FALSE))</f>
        <v/>
      </c>
      <c r="P186" s="3" t="str">
        <f>IF(VLOOKUP($A186,'[1]2. Child Protection'!$B$8:$BG$226,'[1]2. Child Protection'!AB$1,FALSE)=H186,"",VLOOKUP($A186,'[1]2. Child Protection'!$B$8:$BG$226,'[1]2. Child Protection'!AB$1,FALSE))</f>
        <v>UNSD Population and Vital Statistics Report, January 2021, latest update on 4 Jan 2022</v>
      </c>
    </row>
    <row r="187" spans="1:16" x14ac:dyDescent="0.2">
      <c r="A187" s="2" t="s">
        <v>268</v>
      </c>
      <c r="B187" s="13">
        <v>96</v>
      </c>
      <c r="C187" s="14" t="s">
        <v>36</v>
      </c>
      <c r="D187" s="15">
        <v>96.3</v>
      </c>
      <c r="E187" s="16" t="s">
        <v>36</v>
      </c>
      <c r="F187" s="15">
        <v>95.8</v>
      </c>
      <c r="G187" s="16" t="s">
        <v>36</v>
      </c>
      <c r="H187" s="17" t="s">
        <v>54</v>
      </c>
      <c r="J187" s="52" t="str">
        <f>IF(VLOOKUP($A187,'[1]2. Child Protection'!$B$8:$BG$226,'[1]2. Child Protection'!V$1,FALSE)=B187,"",VLOOKUP($A187,'[1]2. Child Protection'!$B$8:$BG$226,'[1]2. Child Protection'!V$1,FALSE)-B187)</f>
        <v/>
      </c>
      <c r="K187" s="52" t="str">
        <f>IF(VLOOKUP($A187,'[1]2. Child Protection'!$B$8:$BG$226,'[1]2. Child Protection'!W$1,FALSE)=C187,"",VLOOKUP($A187,'[1]2. Child Protection'!$B$8:$BG$226,'[1]2. Child Protection'!W$1,FALSE))</f>
        <v/>
      </c>
      <c r="L187" s="52" t="str">
        <f>IF(VLOOKUP($A187,'[1]2. Child Protection'!$B$8:$BG$226,'[1]2. Child Protection'!X$1,FALSE)=D187,"",VLOOKUP($A187,'[1]2. Child Protection'!$B$8:$BG$226,'[1]2. Child Protection'!X$1,FALSE)-D187)</f>
        <v/>
      </c>
      <c r="M187" s="52" t="str">
        <f>IF(VLOOKUP($A187,'[1]2. Child Protection'!$B$8:$BG$226,'[1]2. Child Protection'!Y$1,FALSE)=E187,"",VLOOKUP($A187,'[1]2. Child Protection'!$B$8:$BG$226,'[1]2. Child Protection'!Y$1,FALSE))</f>
        <v/>
      </c>
      <c r="N187" s="52" t="str">
        <f>IF(VLOOKUP($A187,'[1]2. Child Protection'!$B$8:$BG$226,'[1]2. Child Protection'!Z$1,FALSE)=F187,"",VLOOKUP($A187,'[1]2. Child Protection'!$B$8:$BG$226,'[1]2. Child Protection'!Z$1,FALSE)-F187)</f>
        <v/>
      </c>
      <c r="O187" s="52" t="str">
        <f>IF(VLOOKUP($A187,'[1]2. Child Protection'!$B$8:$BG$226,'[1]2. Child Protection'!AA$1,FALSE)=G187,"",VLOOKUP($A187,'[1]2. Child Protection'!$B$8:$BG$226,'[1]2. Child Protection'!AA$1,FALSE))</f>
        <v/>
      </c>
      <c r="P187" s="3" t="str">
        <f>IF(VLOOKUP($A187,'[1]2. Child Protection'!$B$8:$BG$226,'[1]2. Child Protection'!AB$1,FALSE)=H187,"",VLOOKUP($A187,'[1]2. Child Protection'!$B$8:$BG$226,'[1]2. Child Protection'!AB$1,FALSE))</f>
        <v/>
      </c>
    </row>
    <row r="188" spans="1:16" x14ac:dyDescent="0.2">
      <c r="A188" s="2" t="s">
        <v>269</v>
      </c>
      <c r="B188" s="13">
        <v>95.8</v>
      </c>
      <c r="C188" s="14" t="s">
        <v>12</v>
      </c>
      <c r="D188" s="15">
        <v>95.9</v>
      </c>
      <c r="E188" s="16" t="s">
        <v>12</v>
      </c>
      <c r="F188" s="15">
        <v>95.7</v>
      </c>
      <c r="G188" s="16" t="s">
        <v>12</v>
      </c>
      <c r="H188" s="17" t="s">
        <v>218</v>
      </c>
      <c r="J188" s="52" t="str">
        <f>IF(VLOOKUP($A188,'[1]2. Child Protection'!$B$8:$BG$226,'[1]2. Child Protection'!V$1,FALSE)=B188,"",VLOOKUP($A188,'[1]2. Child Protection'!$B$8:$BG$226,'[1]2. Child Protection'!V$1,FALSE)-B188)</f>
        <v/>
      </c>
      <c r="K188" s="52" t="str">
        <f>IF(VLOOKUP($A188,'[1]2. Child Protection'!$B$8:$BG$226,'[1]2. Child Protection'!W$1,FALSE)=C188,"",VLOOKUP($A188,'[1]2. Child Protection'!$B$8:$BG$226,'[1]2. Child Protection'!W$1,FALSE))</f>
        <v/>
      </c>
      <c r="L188" s="52" t="str">
        <f>IF(VLOOKUP($A188,'[1]2. Child Protection'!$B$8:$BG$226,'[1]2. Child Protection'!X$1,FALSE)=D188,"",VLOOKUP($A188,'[1]2. Child Protection'!$B$8:$BG$226,'[1]2. Child Protection'!X$1,FALSE)-D188)</f>
        <v/>
      </c>
      <c r="M188" s="52" t="str">
        <f>IF(VLOOKUP($A188,'[1]2. Child Protection'!$B$8:$BG$226,'[1]2. Child Protection'!Y$1,FALSE)=E188,"",VLOOKUP($A188,'[1]2. Child Protection'!$B$8:$BG$226,'[1]2. Child Protection'!Y$1,FALSE))</f>
        <v/>
      </c>
      <c r="N188" s="52" t="str">
        <f>IF(VLOOKUP($A188,'[1]2. Child Protection'!$B$8:$BG$226,'[1]2. Child Protection'!Z$1,FALSE)=F188,"",VLOOKUP($A188,'[1]2. Child Protection'!$B$8:$BG$226,'[1]2. Child Protection'!Z$1,FALSE)-F188)</f>
        <v/>
      </c>
      <c r="O188" s="52" t="str">
        <f>IF(VLOOKUP($A188,'[1]2. Child Protection'!$B$8:$BG$226,'[1]2. Child Protection'!AA$1,FALSE)=G188,"",VLOOKUP($A188,'[1]2. Child Protection'!$B$8:$BG$226,'[1]2. Child Protection'!AA$1,FALSE))</f>
        <v/>
      </c>
      <c r="P188" s="3" t="str">
        <f>IF(VLOOKUP($A188,'[1]2. Child Protection'!$B$8:$BG$226,'[1]2. Child Protection'!AB$1,FALSE)=H188,"",VLOOKUP($A188,'[1]2. Child Protection'!$B$8:$BG$226,'[1]2. Child Protection'!AB$1,FALSE))</f>
        <v/>
      </c>
    </row>
    <row r="189" spans="1:16" x14ac:dyDescent="0.2">
      <c r="A189" s="2" t="s">
        <v>270</v>
      </c>
      <c r="B189" s="13">
        <v>99.8</v>
      </c>
      <c r="C189" s="14" t="s">
        <v>12</v>
      </c>
      <c r="D189" s="15">
        <v>99.7</v>
      </c>
      <c r="E189" s="16" t="s">
        <v>12</v>
      </c>
      <c r="F189" s="15">
        <v>99.7</v>
      </c>
      <c r="G189" s="16" t="s">
        <v>12</v>
      </c>
      <c r="H189" s="17" t="s">
        <v>38</v>
      </c>
      <c r="J189" s="52" t="str">
        <f>IF(VLOOKUP($A189,'[1]2. Child Protection'!$B$8:$BG$226,'[1]2. Child Protection'!V$1,FALSE)=B189,"",VLOOKUP($A189,'[1]2. Child Protection'!$B$8:$BG$226,'[1]2. Child Protection'!V$1,FALSE)-B189)</f>
        <v/>
      </c>
      <c r="K189" s="52" t="str">
        <f>IF(VLOOKUP($A189,'[1]2. Child Protection'!$B$8:$BG$226,'[1]2. Child Protection'!W$1,FALSE)=C189,"",VLOOKUP($A189,'[1]2. Child Protection'!$B$8:$BG$226,'[1]2. Child Protection'!W$1,FALSE))</f>
        <v/>
      </c>
      <c r="L189" s="52" t="str">
        <f>IF(VLOOKUP($A189,'[1]2. Child Protection'!$B$8:$BG$226,'[1]2. Child Protection'!X$1,FALSE)=D189,"",VLOOKUP($A189,'[1]2. Child Protection'!$B$8:$BG$226,'[1]2. Child Protection'!X$1,FALSE)-D189)</f>
        <v/>
      </c>
      <c r="M189" s="52" t="str">
        <f>IF(VLOOKUP($A189,'[1]2. Child Protection'!$B$8:$BG$226,'[1]2. Child Protection'!Y$1,FALSE)=E189,"",VLOOKUP($A189,'[1]2. Child Protection'!$B$8:$BG$226,'[1]2. Child Protection'!Y$1,FALSE))</f>
        <v/>
      </c>
      <c r="N189" s="52" t="str">
        <f>IF(VLOOKUP($A189,'[1]2. Child Protection'!$B$8:$BG$226,'[1]2. Child Protection'!Z$1,FALSE)=F189,"",VLOOKUP($A189,'[1]2. Child Protection'!$B$8:$BG$226,'[1]2. Child Protection'!Z$1,FALSE)-F189)</f>
        <v/>
      </c>
      <c r="O189" s="52" t="str">
        <f>IF(VLOOKUP($A189,'[1]2. Child Protection'!$B$8:$BG$226,'[1]2. Child Protection'!AA$1,FALSE)=G189,"",VLOOKUP($A189,'[1]2. Child Protection'!$B$8:$BG$226,'[1]2. Child Protection'!AA$1,FALSE))</f>
        <v/>
      </c>
      <c r="P189" s="3" t="str">
        <f>IF(VLOOKUP($A189,'[1]2. Child Protection'!$B$8:$BG$226,'[1]2. Child Protection'!AB$1,FALSE)=H189,"",VLOOKUP($A189,'[1]2. Child Protection'!$B$8:$BG$226,'[1]2. Child Protection'!AB$1,FALSE))</f>
        <v/>
      </c>
    </row>
    <row r="190" spans="1:16" x14ac:dyDescent="0.2">
      <c r="A190" s="2" t="s">
        <v>271</v>
      </c>
      <c r="B190" s="13">
        <v>60.4</v>
      </c>
      <c r="C190" s="14" t="s">
        <v>12</v>
      </c>
      <c r="D190" s="15">
        <v>59.8</v>
      </c>
      <c r="E190" s="16" t="s">
        <v>12</v>
      </c>
      <c r="F190" s="15">
        <v>61</v>
      </c>
      <c r="G190" s="16" t="s">
        <v>12</v>
      </c>
      <c r="H190" s="17" t="s">
        <v>112</v>
      </c>
      <c r="J190" s="52" t="str">
        <f>IF(VLOOKUP($A190,'[1]2. Child Protection'!$B$8:$BG$226,'[1]2. Child Protection'!V$1,FALSE)=B190,"",VLOOKUP($A190,'[1]2. Child Protection'!$B$8:$BG$226,'[1]2. Child Protection'!V$1,FALSE)-B190)</f>
        <v/>
      </c>
      <c r="K190" s="52" t="str">
        <f>IF(VLOOKUP($A190,'[1]2. Child Protection'!$B$8:$BG$226,'[1]2. Child Protection'!W$1,FALSE)=C190,"",VLOOKUP($A190,'[1]2. Child Protection'!$B$8:$BG$226,'[1]2. Child Protection'!W$1,FALSE))</f>
        <v/>
      </c>
      <c r="L190" s="52" t="str">
        <f>IF(VLOOKUP($A190,'[1]2. Child Protection'!$B$8:$BG$226,'[1]2. Child Protection'!X$1,FALSE)=D190,"",VLOOKUP($A190,'[1]2. Child Protection'!$B$8:$BG$226,'[1]2. Child Protection'!X$1,FALSE)-D190)</f>
        <v/>
      </c>
      <c r="M190" s="52" t="str">
        <f>IF(VLOOKUP($A190,'[1]2. Child Protection'!$B$8:$BG$226,'[1]2. Child Protection'!Y$1,FALSE)=E190,"",VLOOKUP($A190,'[1]2. Child Protection'!$B$8:$BG$226,'[1]2. Child Protection'!Y$1,FALSE))</f>
        <v/>
      </c>
      <c r="N190" s="52" t="str">
        <f>IF(VLOOKUP($A190,'[1]2. Child Protection'!$B$8:$BG$226,'[1]2. Child Protection'!Z$1,FALSE)=F190,"",VLOOKUP($A190,'[1]2. Child Protection'!$B$8:$BG$226,'[1]2. Child Protection'!Z$1,FALSE)-F190)</f>
        <v/>
      </c>
      <c r="O190" s="52" t="str">
        <f>IF(VLOOKUP($A190,'[1]2. Child Protection'!$B$8:$BG$226,'[1]2. Child Protection'!AA$1,FALSE)=G190,"",VLOOKUP($A190,'[1]2. Child Protection'!$B$8:$BG$226,'[1]2. Child Protection'!AA$1,FALSE))</f>
        <v/>
      </c>
      <c r="P190" s="3" t="str">
        <f>IF(VLOOKUP($A190,'[1]2. Child Protection'!$B$8:$BG$226,'[1]2. Child Protection'!AB$1,FALSE)=H190,"",VLOOKUP($A190,'[1]2. Child Protection'!$B$8:$BG$226,'[1]2. Child Protection'!AB$1,FALSE))</f>
        <v/>
      </c>
    </row>
    <row r="191" spans="1:16" x14ac:dyDescent="0.2">
      <c r="A191" s="2" t="s">
        <v>272</v>
      </c>
      <c r="B191" s="13">
        <v>82.9</v>
      </c>
      <c r="C191" s="14" t="s">
        <v>12</v>
      </c>
      <c r="D191" s="15">
        <v>83.9</v>
      </c>
      <c r="E191" s="16" t="s">
        <v>12</v>
      </c>
      <c r="F191" s="15">
        <v>81.7</v>
      </c>
      <c r="G191" s="16" t="s">
        <v>12</v>
      </c>
      <c r="H191" s="17" t="s">
        <v>157</v>
      </c>
      <c r="J191" s="52" t="str">
        <f>IF(VLOOKUP($A191,'[1]2. Child Protection'!$B$8:$BG$226,'[1]2. Child Protection'!V$1,FALSE)=B191,"",VLOOKUP($A191,'[1]2. Child Protection'!$B$8:$BG$226,'[1]2. Child Protection'!V$1,FALSE)-B191)</f>
        <v/>
      </c>
      <c r="K191" s="52" t="str">
        <f>IF(VLOOKUP($A191,'[1]2. Child Protection'!$B$8:$BG$226,'[1]2. Child Protection'!W$1,FALSE)=C191,"",VLOOKUP($A191,'[1]2. Child Protection'!$B$8:$BG$226,'[1]2. Child Protection'!W$1,FALSE))</f>
        <v/>
      </c>
      <c r="L191" s="52" t="str">
        <f>IF(VLOOKUP($A191,'[1]2. Child Protection'!$B$8:$BG$226,'[1]2. Child Protection'!X$1,FALSE)=D191,"",VLOOKUP($A191,'[1]2. Child Protection'!$B$8:$BG$226,'[1]2. Child Protection'!X$1,FALSE)-D191)</f>
        <v/>
      </c>
      <c r="M191" s="52" t="str">
        <f>IF(VLOOKUP($A191,'[1]2. Child Protection'!$B$8:$BG$226,'[1]2. Child Protection'!Y$1,FALSE)=E191,"",VLOOKUP($A191,'[1]2. Child Protection'!$B$8:$BG$226,'[1]2. Child Protection'!Y$1,FALSE))</f>
        <v/>
      </c>
      <c r="N191" s="52" t="str">
        <f>IF(VLOOKUP($A191,'[1]2. Child Protection'!$B$8:$BG$226,'[1]2. Child Protection'!Z$1,FALSE)=F191,"",VLOOKUP($A191,'[1]2. Child Protection'!$B$8:$BG$226,'[1]2. Child Protection'!Z$1,FALSE)-F191)</f>
        <v/>
      </c>
      <c r="O191" s="52" t="str">
        <f>IF(VLOOKUP($A191,'[1]2. Child Protection'!$B$8:$BG$226,'[1]2. Child Protection'!AA$1,FALSE)=G191,"",VLOOKUP($A191,'[1]2. Child Protection'!$B$8:$BG$226,'[1]2. Child Protection'!AA$1,FALSE))</f>
        <v/>
      </c>
      <c r="P191" s="3" t="str">
        <f>IF(VLOOKUP($A191,'[1]2. Child Protection'!$B$8:$BG$226,'[1]2. Child Protection'!AB$1,FALSE)=H191,"",VLOOKUP($A191,'[1]2. Child Protection'!$B$8:$BG$226,'[1]2. Child Protection'!AB$1,FALSE))</f>
        <v/>
      </c>
    </row>
    <row r="192" spans="1:16" x14ac:dyDescent="0.2">
      <c r="A192" s="2" t="s">
        <v>299</v>
      </c>
      <c r="B192" s="15" t="s">
        <v>23</v>
      </c>
      <c r="C192" s="14" t="s">
        <v>23</v>
      </c>
      <c r="D192" s="15" t="s">
        <v>23</v>
      </c>
      <c r="E192" s="16" t="s">
        <v>23</v>
      </c>
      <c r="F192" s="15" t="s">
        <v>23</v>
      </c>
      <c r="G192" s="16" t="s">
        <v>23</v>
      </c>
      <c r="H192" s="17" t="s">
        <v>23</v>
      </c>
      <c r="J192" s="52" t="str">
        <f>IF(VLOOKUP($A192,'[1]2. Child Protection'!$B$8:$BG$226,'[1]2. Child Protection'!V$1,FALSE)=B192,"",VLOOKUP($A192,'[1]2. Child Protection'!$B$8:$BG$226,'[1]2. Child Protection'!V$1,FALSE)-B192)</f>
        <v/>
      </c>
      <c r="K192" s="52">
        <f>IF(VLOOKUP($A192,'[1]2. Child Protection'!$B$8:$BG$226,'[1]2. Child Protection'!W$1,FALSE)=C192,"",VLOOKUP($A192,'[1]2. Child Protection'!$B$8:$BG$226,'[1]2. Child Protection'!W$1,FALSE))</f>
        <v>0</v>
      </c>
      <c r="L192" s="52" t="str">
        <f>IF(VLOOKUP($A192,'[1]2. Child Protection'!$B$8:$BG$226,'[1]2. Child Protection'!X$1,FALSE)=D192,"",VLOOKUP($A192,'[1]2. Child Protection'!$B$8:$BG$226,'[1]2. Child Protection'!X$1,FALSE)-D192)</f>
        <v/>
      </c>
      <c r="M192" s="52">
        <f>IF(VLOOKUP($A192,'[1]2. Child Protection'!$B$8:$BG$226,'[1]2. Child Protection'!Y$1,FALSE)=E192,"",VLOOKUP($A192,'[1]2. Child Protection'!$B$8:$BG$226,'[1]2. Child Protection'!Y$1,FALSE))</f>
        <v>0</v>
      </c>
      <c r="N192" s="52" t="str">
        <f>IF(VLOOKUP($A192,'[1]2. Child Protection'!$B$8:$BG$226,'[1]2. Child Protection'!Z$1,FALSE)=F192,"",VLOOKUP($A192,'[1]2. Child Protection'!$B$8:$BG$226,'[1]2. Child Protection'!Z$1,FALSE)-F192)</f>
        <v/>
      </c>
      <c r="O192" s="52">
        <f>IF(VLOOKUP($A192,'[1]2. Child Protection'!$B$8:$BG$226,'[1]2. Child Protection'!AA$1,FALSE)=G192,"",VLOOKUP($A192,'[1]2. Child Protection'!$B$8:$BG$226,'[1]2. Child Protection'!AA$1,FALSE))</f>
        <v>0</v>
      </c>
      <c r="P192" s="3">
        <f>IF(VLOOKUP($A192,'[1]2. Child Protection'!$B$8:$BG$226,'[1]2. Child Protection'!AB$1,FALSE)=H192,"",VLOOKUP($A192,'[1]2. Child Protection'!$B$8:$BG$226,'[1]2. Child Protection'!AB$1,FALSE))</f>
        <v>0</v>
      </c>
    </row>
    <row r="193" spans="1:16" x14ac:dyDescent="0.2">
      <c r="A193" s="2" t="s">
        <v>273</v>
      </c>
      <c r="B193" s="13">
        <v>97.7</v>
      </c>
      <c r="C193" s="14" t="s">
        <v>12</v>
      </c>
      <c r="D193" s="15">
        <v>97.3</v>
      </c>
      <c r="E193" s="16" t="s">
        <v>12</v>
      </c>
      <c r="F193" s="15">
        <v>98.1</v>
      </c>
      <c r="G193" s="16" t="s">
        <v>12</v>
      </c>
      <c r="H193" s="17" t="s">
        <v>38</v>
      </c>
      <c r="J193" s="52" t="str">
        <f>IF(VLOOKUP($A193,'[1]2. Child Protection'!$B$8:$BG$226,'[1]2. Child Protection'!V$1,FALSE)=B193,"",VLOOKUP($A193,'[1]2. Child Protection'!$B$8:$BG$226,'[1]2. Child Protection'!V$1,FALSE)-B193)</f>
        <v/>
      </c>
      <c r="K193" s="52" t="str">
        <f>IF(VLOOKUP($A193,'[1]2. Child Protection'!$B$8:$BG$226,'[1]2. Child Protection'!W$1,FALSE)=C193,"",VLOOKUP($A193,'[1]2. Child Protection'!$B$8:$BG$226,'[1]2. Child Protection'!W$1,FALSE))</f>
        <v/>
      </c>
      <c r="L193" s="52" t="str">
        <f>IF(VLOOKUP($A193,'[1]2. Child Protection'!$B$8:$BG$226,'[1]2. Child Protection'!X$1,FALSE)=D193,"",VLOOKUP($A193,'[1]2. Child Protection'!$B$8:$BG$226,'[1]2. Child Protection'!X$1,FALSE)-D193)</f>
        <v/>
      </c>
      <c r="M193" s="52" t="str">
        <f>IF(VLOOKUP($A193,'[1]2. Child Protection'!$B$8:$BG$226,'[1]2. Child Protection'!Y$1,FALSE)=E193,"",VLOOKUP($A193,'[1]2. Child Protection'!$B$8:$BG$226,'[1]2. Child Protection'!Y$1,FALSE))</f>
        <v/>
      </c>
      <c r="N193" s="52" t="str">
        <f>IF(VLOOKUP($A193,'[1]2. Child Protection'!$B$8:$BG$226,'[1]2. Child Protection'!Z$1,FALSE)=F193,"",VLOOKUP($A193,'[1]2. Child Protection'!$B$8:$BG$226,'[1]2. Child Protection'!Z$1,FALSE)-F193)</f>
        <v/>
      </c>
      <c r="O193" s="52" t="str">
        <f>IF(VLOOKUP($A193,'[1]2. Child Protection'!$B$8:$BG$226,'[1]2. Child Protection'!AA$1,FALSE)=G193,"",VLOOKUP($A193,'[1]2. Child Protection'!$B$8:$BG$226,'[1]2. Child Protection'!AA$1,FALSE))</f>
        <v/>
      </c>
      <c r="P193" s="3" t="str">
        <f>IF(VLOOKUP($A193,'[1]2. Child Protection'!$B$8:$BG$226,'[1]2. Child Protection'!AB$1,FALSE)=H193,"",VLOOKUP($A193,'[1]2. Child Protection'!$B$8:$BG$226,'[1]2. Child Protection'!AB$1,FALSE))</f>
        <v/>
      </c>
    </row>
    <row r="194" spans="1:16" x14ac:dyDescent="0.2">
      <c r="A194" s="2" t="s">
        <v>275</v>
      </c>
      <c r="B194" s="13">
        <v>96.5</v>
      </c>
      <c r="C194" s="14" t="s">
        <v>12</v>
      </c>
      <c r="D194" s="15">
        <v>96.5</v>
      </c>
      <c r="E194" s="16" t="s">
        <v>12</v>
      </c>
      <c r="F194" s="15">
        <v>96.5</v>
      </c>
      <c r="G194" s="16" t="s">
        <v>12</v>
      </c>
      <c r="H194" s="17" t="s">
        <v>233</v>
      </c>
      <c r="J194" s="52" t="str">
        <f>IF(VLOOKUP($A194,'[1]2. Child Protection'!$B$8:$BG$226,'[1]2. Child Protection'!V$1,FALSE)=B194,"",VLOOKUP($A194,'[1]2. Child Protection'!$B$8:$BG$226,'[1]2. Child Protection'!V$1,FALSE)-B194)</f>
        <v/>
      </c>
      <c r="K194" s="52" t="str">
        <f>IF(VLOOKUP($A194,'[1]2. Child Protection'!$B$8:$BG$226,'[1]2. Child Protection'!W$1,FALSE)=C194,"",VLOOKUP($A194,'[1]2. Child Protection'!$B$8:$BG$226,'[1]2. Child Protection'!W$1,FALSE))</f>
        <v>x</v>
      </c>
      <c r="L194" s="52" t="str">
        <f>IF(VLOOKUP($A194,'[1]2. Child Protection'!$B$8:$BG$226,'[1]2. Child Protection'!X$1,FALSE)=D194,"",VLOOKUP($A194,'[1]2. Child Protection'!$B$8:$BG$226,'[1]2. Child Protection'!X$1,FALSE)-D194)</f>
        <v/>
      </c>
      <c r="M194" s="52" t="str">
        <f>IF(VLOOKUP($A194,'[1]2. Child Protection'!$B$8:$BG$226,'[1]2. Child Protection'!Y$1,FALSE)=E194,"",VLOOKUP($A194,'[1]2. Child Protection'!$B$8:$BG$226,'[1]2. Child Protection'!Y$1,FALSE))</f>
        <v>x</v>
      </c>
      <c r="N194" s="52" t="str">
        <f>IF(VLOOKUP($A194,'[1]2. Child Protection'!$B$8:$BG$226,'[1]2. Child Protection'!Z$1,FALSE)=F194,"",VLOOKUP($A194,'[1]2. Child Protection'!$B$8:$BG$226,'[1]2. Child Protection'!Z$1,FALSE)-F194)</f>
        <v/>
      </c>
      <c r="O194" s="52" t="str">
        <f>IF(VLOOKUP($A194,'[1]2. Child Protection'!$B$8:$BG$226,'[1]2. Child Protection'!AA$1,FALSE)=G194,"",VLOOKUP($A194,'[1]2. Child Protection'!$B$8:$BG$226,'[1]2. Child Protection'!AA$1,FALSE))</f>
        <v>x</v>
      </c>
      <c r="P194" s="3" t="str">
        <f>IF(VLOOKUP($A194,'[1]2. Child Protection'!$B$8:$BG$226,'[1]2. Child Protection'!AB$1,FALSE)=H194,"",VLOOKUP($A194,'[1]2. Child Protection'!$B$8:$BG$226,'[1]2. Child Protection'!AB$1,FALSE))</f>
        <v/>
      </c>
    </row>
    <row r="195" spans="1:16" x14ac:dyDescent="0.2">
      <c r="A195" s="2" t="s">
        <v>276</v>
      </c>
      <c r="B195" s="13">
        <v>99.9</v>
      </c>
      <c r="C195" s="14" t="s">
        <v>12</v>
      </c>
      <c r="D195" s="15">
        <v>99.9</v>
      </c>
      <c r="E195" s="16" t="s">
        <v>12</v>
      </c>
      <c r="F195" s="15">
        <v>99.9</v>
      </c>
      <c r="G195" s="16" t="s">
        <v>12</v>
      </c>
      <c r="H195" s="17" t="s">
        <v>117</v>
      </c>
      <c r="J195" s="52" t="str">
        <f>IF(VLOOKUP($A195,'[1]2. Child Protection'!$B$8:$BG$226,'[1]2. Child Protection'!V$1,FALSE)=B195,"",VLOOKUP($A195,'[1]2. Child Protection'!$B$8:$BG$226,'[1]2. Child Protection'!V$1,FALSE)-B195)</f>
        <v/>
      </c>
      <c r="K195" s="52" t="str">
        <f>IF(VLOOKUP($A195,'[1]2. Child Protection'!$B$8:$BG$226,'[1]2. Child Protection'!W$1,FALSE)=C195,"",VLOOKUP($A195,'[1]2. Child Protection'!$B$8:$BG$226,'[1]2. Child Protection'!W$1,FALSE))</f>
        <v/>
      </c>
      <c r="L195" s="52" t="str">
        <f>IF(VLOOKUP($A195,'[1]2. Child Protection'!$B$8:$BG$226,'[1]2. Child Protection'!X$1,FALSE)=D195,"",VLOOKUP($A195,'[1]2. Child Protection'!$B$8:$BG$226,'[1]2. Child Protection'!X$1,FALSE)-D195)</f>
        <v/>
      </c>
      <c r="M195" s="52" t="str">
        <f>IF(VLOOKUP($A195,'[1]2. Child Protection'!$B$8:$BG$226,'[1]2. Child Protection'!Y$1,FALSE)=E195,"",VLOOKUP($A195,'[1]2. Child Protection'!$B$8:$BG$226,'[1]2. Child Protection'!Y$1,FALSE))</f>
        <v/>
      </c>
      <c r="N195" s="52" t="str">
        <f>IF(VLOOKUP($A195,'[1]2. Child Protection'!$B$8:$BG$226,'[1]2. Child Protection'!Z$1,FALSE)=F195,"",VLOOKUP($A195,'[1]2. Child Protection'!$B$8:$BG$226,'[1]2. Child Protection'!Z$1,FALSE)-F195)</f>
        <v/>
      </c>
      <c r="O195" s="52" t="str">
        <f>IF(VLOOKUP($A195,'[1]2. Child Protection'!$B$8:$BG$226,'[1]2. Child Protection'!AA$1,FALSE)=G195,"",VLOOKUP($A195,'[1]2. Child Protection'!$B$8:$BG$226,'[1]2. Child Protection'!AA$1,FALSE))</f>
        <v/>
      </c>
      <c r="P195" s="3" t="str">
        <f>IF(VLOOKUP($A195,'[1]2. Child Protection'!$B$8:$BG$226,'[1]2. Child Protection'!AB$1,FALSE)=H195,"",VLOOKUP($A195,'[1]2. Child Protection'!$B$8:$BG$226,'[1]2. Child Protection'!AB$1,FALSE))</f>
        <v/>
      </c>
    </row>
    <row r="196" spans="1:16" x14ac:dyDescent="0.2">
      <c r="A196" s="2" t="s">
        <v>277</v>
      </c>
      <c r="B196" s="13">
        <v>98.4</v>
      </c>
      <c r="C196" s="14" t="s">
        <v>28</v>
      </c>
      <c r="D196" s="15">
        <v>98.2</v>
      </c>
      <c r="E196" s="16" t="s">
        <v>28</v>
      </c>
      <c r="F196" s="15">
        <v>98.7</v>
      </c>
      <c r="G196" s="16" t="s">
        <v>28</v>
      </c>
      <c r="H196" s="17" t="s">
        <v>71</v>
      </c>
      <c r="J196" s="52" t="str">
        <f>IF(VLOOKUP($A196,'[1]2. Child Protection'!$B$8:$BG$226,'[1]2. Child Protection'!V$1,FALSE)=B196,"",VLOOKUP($A196,'[1]2. Child Protection'!$B$8:$BG$226,'[1]2. Child Protection'!V$1,FALSE)-B196)</f>
        <v/>
      </c>
      <c r="K196" s="52" t="str">
        <f>IF(VLOOKUP($A196,'[1]2. Child Protection'!$B$8:$BG$226,'[1]2. Child Protection'!W$1,FALSE)=C196,"",VLOOKUP($A196,'[1]2. Child Protection'!$B$8:$BG$226,'[1]2. Child Protection'!W$1,FALSE))</f>
        <v/>
      </c>
      <c r="L196" s="52" t="str">
        <f>IF(VLOOKUP($A196,'[1]2. Child Protection'!$B$8:$BG$226,'[1]2. Child Protection'!X$1,FALSE)=D196,"",VLOOKUP($A196,'[1]2. Child Protection'!$B$8:$BG$226,'[1]2. Child Protection'!X$1,FALSE)-D196)</f>
        <v/>
      </c>
      <c r="M196" s="52" t="str">
        <f>IF(VLOOKUP($A196,'[1]2. Child Protection'!$B$8:$BG$226,'[1]2. Child Protection'!Y$1,FALSE)=E196,"",VLOOKUP($A196,'[1]2. Child Protection'!$B$8:$BG$226,'[1]2. Child Protection'!Y$1,FALSE))</f>
        <v/>
      </c>
      <c r="N196" s="52" t="str">
        <f>IF(VLOOKUP($A196,'[1]2. Child Protection'!$B$8:$BG$226,'[1]2. Child Protection'!Z$1,FALSE)=F196,"",VLOOKUP($A196,'[1]2. Child Protection'!$B$8:$BG$226,'[1]2. Child Protection'!Z$1,FALSE)-F196)</f>
        <v/>
      </c>
      <c r="O196" s="52" t="str">
        <f>IF(VLOOKUP($A196,'[1]2. Child Protection'!$B$8:$BG$226,'[1]2. Child Protection'!AA$1,FALSE)=G196,"",VLOOKUP($A196,'[1]2. Child Protection'!$B$8:$BG$226,'[1]2. Child Protection'!AA$1,FALSE))</f>
        <v/>
      </c>
      <c r="P196" s="3" t="str">
        <f>IF(VLOOKUP($A196,'[1]2. Child Protection'!$B$8:$BG$226,'[1]2. Child Protection'!AB$1,FALSE)=H196,"",VLOOKUP($A196,'[1]2. Child Protection'!$B$8:$BG$226,'[1]2. Child Protection'!AB$1,FALSE))</f>
        <v/>
      </c>
    </row>
    <row r="197" spans="1:16" x14ac:dyDescent="0.2">
      <c r="A197" s="2" t="s">
        <v>278</v>
      </c>
      <c r="B197" s="13">
        <v>99.9</v>
      </c>
      <c r="C197" s="14" t="s">
        <v>12</v>
      </c>
      <c r="D197" s="13">
        <v>99.8</v>
      </c>
      <c r="E197" s="16" t="s">
        <v>12</v>
      </c>
      <c r="F197" s="13">
        <v>99.9</v>
      </c>
      <c r="G197" s="16" t="s">
        <v>12</v>
      </c>
      <c r="H197" s="17" t="s">
        <v>38</v>
      </c>
      <c r="J197" s="52" t="str">
        <f>IF(VLOOKUP($A197,'[1]2. Child Protection'!$B$8:$BG$226,'[1]2. Child Protection'!V$1,FALSE)=B197,"",VLOOKUP($A197,'[1]2. Child Protection'!$B$8:$BG$226,'[1]2. Child Protection'!V$1,FALSE)-B197)</f>
        <v/>
      </c>
      <c r="K197" s="52" t="str">
        <f>IF(VLOOKUP($A197,'[1]2. Child Protection'!$B$8:$BG$226,'[1]2. Child Protection'!W$1,FALSE)=C197,"",VLOOKUP($A197,'[1]2. Child Protection'!$B$8:$BG$226,'[1]2. Child Protection'!W$1,FALSE))</f>
        <v/>
      </c>
      <c r="L197" s="52" t="str">
        <f>IF(VLOOKUP($A197,'[1]2. Child Protection'!$B$8:$BG$226,'[1]2. Child Protection'!X$1,FALSE)=D197,"",VLOOKUP($A197,'[1]2. Child Protection'!$B$8:$BG$226,'[1]2. Child Protection'!X$1,FALSE)-D197)</f>
        <v/>
      </c>
      <c r="M197" s="52" t="str">
        <f>IF(VLOOKUP($A197,'[1]2. Child Protection'!$B$8:$BG$226,'[1]2. Child Protection'!Y$1,FALSE)=E197,"",VLOOKUP($A197,'[1]2. Child Protection'!$B$8:$BG$226,'[1]2. Child Protection'!Y$1,FALSE))</f>
        <v/>
      </c>
      <c r="N197" s="52" t="str">
        <f>IF(VLOOKUP($A197,'[1]2. Child Protection'!$B$8:$BG$226,'[1]2. Child Protection'!Z$1,FALSE)=F197,"",VLOOKUP($A197,'[1]2. Child Protection'!$B$8:$BG$226,'[1]2. Child Protection'!Z$1,FALSE)-F197)</f>
        <v/>
      </c>
      <c r="O197" s="52" t="str">
        <f>IF(VLOOKUP($A197,'[1]2. Child Protection'!$B$8:$BG$226,'[1]2. Child Protection'!AA$1,FALSE)=G197,"",VLOOKUP($A197,'[1]2. Child Protection'!$B$8:$BG$226,'[1]2. Child Protection'!AA$1,FALSE))</f>
        <v/>
      </c>
      <c r="P197" s="3" t="str">
        <f>IF(VLOOKUP($A197,'[1]2. Child Protection'!$B$8:$BG$226,'[1]2. Child Protection'!AB$1,FALSE)=H197,"",VLOOKUP($A197,'[1]2. Child Protection'!$B$8:$BG$226,'[1]2. Child Protection'!AB$1,FALSE))</f>
        <v/>
      </c>
    </row>
    <row r="198" spans="1:16" x14ac:dyDescent="0.2">
      <c r="A198" s="2" t="s">
        <v>305</v>
      </c>
      <c r="B198" s="15" t="s">
        <v>23</v>
      </c>
      <c r="C198" s="14" t="s">
        <v>23</v>
      </c>
      <c r="D198" s="15" t="s">
        <v>23</v>
      </c>
      <c r="E198" s="16" t="s">
        <v>23</v>
      </c>
      <c r="F198" s="15" t="s">
        <v>23</v>
      </c>
      <c r="G198" s="16" t="s">
        <v>23</v>
      </c>
      <c r="H198" s="17" t="s">
        <v>23</v>
      </c>
      <c r="J198" s="52" t="e">
        <f>IF(VLOOKUP($A198,'[1]2. Child Protection'!$B$8:$BG$226,'[1]2. Child Protection'!V$1,FALSE)=B198,"",VLOOKUP($A198,'[1]2. Child Protection'!$B$8:$BG$226,'[1]2. Child Protection'!V$1,FALSE)-B198)</f>
        <v>#VALUE!</v>
      </c>
      <c r="K198" s="52">
        <f>IF(VLOOKUP($A198,'[1]2. Child Protection'!$B$8:$BG$226,'[1]2. Child Protection'!W$1,FALSE)=C198,"",VLOOKUP($A198,'[1]2. Child Protection'!$B$8:$BG$226,'[1]2. Child Protection'!W$1,FALSE))</f>
        <v>0</v>
      </c>
      <c r="L198" s="52" t="e">
        <f>IF(VLOOKUP($A198,'[1]2. Child Protection'!$B$8:$BG$226,'[1]2. Child Protection'!X$1,FALSE)=D198,"",VLOOKUP($A198,'[1]2. Child Protection'!$B$8:$BG$226,'[1]2. Child Protection'!X$1,FALSE)-D198)</f>
        <v>#VALUE!</v>
      </c>
      <c r="M198" s="52">
        <f>IF(VLOOKUP($A198,'[1]2. Child Protection'!$B$8:$BG$226,'[1]2. Child Protection'!Y$1,FALSE)=E198,"",VLOOKUP($A198,'[1]2. Child Protection'!$B$8:$BG$226,'[1]2. Child Protection'!Y$1,FALSE))</f>
        <v>0</v>
      </c>
      <c r="N198" s="52" t="e">
        <f>IF(VLOOKUP($A198,'[1]2. Child Protection'!$B$8:$BG$226,'[1]2. Child Protection'!Z$1,FALSE)=F198,"",VLOOKUP($A198,'[1]2. Child Protection'!$B$8:$BG$226,'[1]2. Child Protection'!Z$1,FALSE)-F198)</f>
        <v>#VALUE!</v>
      </c>
      <c r="O198" s="52">
        <f>IF(VLOOKUP($A198,'[1]2. Child Protection'!$B$8:$BG$226,'[1]2. Child Protection'!AA$1,FALSE)=G198,"",VLOOKUP($A198,'[1]2. Child Protection'!$B$8:$BG$226,'[1]2. Child Protection'!AA$1,FALSE))</f>
        <v>0</v>
      </c>
      <c r="P198" s="3" t="str">
        <f>IF(VLOOKUP($A198,'[1]2. Child Protection'!$B$8:$BG$226,'[1]2. Child Protection'!AB$1,FALSE)=H198,"",VLOOKUP($A198,'[1]2. Child Protection'!$B$8:$BG$226,'[1]2. Child Protection'!AB$1,FALSE))</f>
        <v>MICS 2019-20</v>
      </c>
    </row>
    <row r="199" spans="1:16" x14ac:dyDescent="0.2">
      <c r="A199" s="2" t="s">
        <v>279</v>
      </c>
      <c r="B199" s="13">
        <v>49.9</v>
      </c>
      <c r="C199" s="14" t="s">
        <v>36</v>
      </c>
      <c r="D199" s="15">
        <v>49.2</v>
      </c>
      <c r="E199" s="16" t="s">
        <v>36</v>
      </c>
      <c r="F199" s="15">
        <v>50.6</v>
      </c>
      <c r="G199" s="16" t="s">
        <v>36</v>
      </c>
      <c r="H199" s="17" t="s">
        <v>280</v>
      </c>
      <c r="J199" s="52">
        <f>IF(VLOOKUP($A199,'[1]2. Child Protection'!$B$8:$BG$226,'[1]2. Child Protection'!V$1,FALSE)=B199,"",VLOOKUP($A199,'[1]2. Child Protection'!$B$8:$BG$226,'[1]2. Child Protection'!V$1,FALSE)-B199)</f>
        <v>37.300000000000004</v>
      </c>
      <c r="K199" s="52">
        <f>IF(VLOOKUP($A199,'[1]2. Child Protection'!$B$8:$BG$226,'[1]2. Child Protection'!W$1,FALSE)=C199,"",VLOOKUP($A199,'[1]2. Child Protection'!$B$8:$BG$226,'[1]2. Child Protection'!W$1,FALSE))</f>
        <v>0</v>
      </c>
      <c r="L199" s="52">
        <f>IF(VLOOKUP($A199,'[1]2. Child Protection'!$B$8:$BG$226,'[1]2. Child Protection'!X$1,FALSE)=D199,"",VLOOKUP($A199,'[1]2. Child Protection'!$B$8:$BG$226,'[1]2. Child Protection'!X$1,FALSE)-D199)</f>
        <v>36.200000000000003</v>
      </c>
      <c r="M199" s="52">
        <f>IF(VLOOKUP($A199,'[1]2. Child Protection'!$B$8:$BG$226,'[1]2. Child Protection'!Y$1,FALSE)=E199,"",VLOOKUP($A199,'[1]2. Child Protection'!$B$8:$BG$226,'[1]2. Child Protection'!Y$1,FALSE))</f>
        <v>0</v>
      </c>
      <c r="N199" s="52">
        <f>IF(VLOOKUP($A199,'[1]2. Child Protection'!$B$8:$BG$226,'[1]2. Child Protection'!Z$1,FALSE)=F199,"",VLOOKUP($A199,'[1]2. Child Protection'!$B$8:$BG$226,'[1]2. Child Protection'!Z$1,FALSE)-F199)</f>
        <v>38.699999999999996</v>
      </c>
      <c r="O199" s="52">
        <f>IF(VLOOKUP($A199,'[1]2. Child Protection'!$B$8:$BG$226,'[1]2. Child Protection'!AA$1,FALSE)=G199,"",VLOOKUP($A199,'[1]2. Child Protection'!$B$8:$BG$226,'[1]2. Child Protection'!AA$1,FALSE))</f>
        <v>0</v>
      </c>
      <c r="P199" s="3" t="str">
        <f>IF(VLOOKUP($A199,'[1]2. Child Protection'!$B$8:$BG$226,'[1]2. Child Protection'!AB$1,FALSE)=H199,"",VLOOKUP($A199,'[1]2. Child Protection'!$B$8:$BG$226,'[1]2. Child Protection'!AB$1,FALSE))</f>
        <v>MICS 2019-20</v>
      </c>
    </row>
    <row r="200" spans="1:16" x14ac:dyDescent="0.2">
      <c r="A200" s="2" t="s">
        <v>281</v>
      </c>
      <c r="B200" s="13">
        <v>32.200000000000003</v>
      </c>
      <c r="C200" s="14" t="s">
        <v>12</v>
      </c>
      <c r="D200" s="15">
        <v>32.200000000000003</v>
      </c>
      <c r="E200" s="16" t="s">
        <v>12</v>
      </c>
      <c r="F200" s="15">
        <v>32.200000000000003</v>
      </c>
      <c r="G200" s="16" t="s">
        <v>12</v>
      </c>
      <c r="H200" s="17" t="s">
        <v>112</v>
      </c>
      <c r="J200" s="52" t="str">
        <f>IF(VLOOKUP($A200,'[1]2. Child Protection'!$B$8:$BG$226,'[1]2. Child Protection'!V$1,FALSE)=B200,"",VLOOKUP($A200,'[1]2. Child Protection'!$B$8:$BG$226,'[1]2. Child Protection'!V$1,FALSE)-B200)</f>
        <v/>
      </c>
      <c r="K200" s="52" t="str">
        <f>IF(VLOOKUP($A200,'[1]2. Child Protection'!$B$8:$BG$226,'[1]2. Child Protection'!W$1,FALSE)=C200,"",VLOOKUP($A200,'[1]2. Child Protection'!$B$8:$BG$226,'[1]2. Child Protection'!W$1,FALSE))</f>
        <v/>
      </c>
      <c r="L200" s="52" t="str">
        <f>IF(VLOOKUP($A200,'[1]2. Child Protection'!$B$8:$BG$226,'[1]2. Child Protection'!X$1,FALSE)=D200,"",VLOOKUP($A200,'[1]2. Child Protection'!$B$8:$BG$226,'[1]2. Child Protection'!X$1,FALSE)-D200)</f>
        <v/>
      </c>
      <c r="M200" s="52" t="str">
        <f>IF(VLOOKUP($A200,'[1]2. Child Protection'!$B$8:$BG$226,'[1]2. Child Protection'!Y$1,FALSE)=E200,"",VLOOKUP($A200,'[1]2. Child Protection'!$B$8:$BG$226,'[1]2. Child Protection'!Y$1,FALSE))</f>
        <v/>
      </c>
      <c r="N200" s="52" t="str">
        <f>IF(VLOOKUP($A200,'[1]2. Child Protection'!$B$8:$BG$226,'[1]2. Child Protection'!Z$1,FALSE)=F200,"",VLOOKUP($A200,'[1]2. Child Protection'!$B$8:$BG$226,'[1]2. Child Protection'!Z$1,FALSE)-F200)</f>
        <v/>
      </c>
      <c r="O200" s="52" t="str">
        <f>IF(VLOOKUP($A200,'[1]2. Child Protection'!$B$8:$BG$226,'[1]2. Child Protection'!AA$1,FALSE)=G200,"",VLOOKUP($A200,'[1]2. Child Protection'!$B$8:$BG$226,'[1]2. Child Protection'!AA$1,FALSE))</f>
        <v/>
      </c>
      <c r="P200" s="3" t="str">
        <f>IF(VLOOKUP($A200,'[1]2. Child Protection'!$B$8:$BG$226,'[1]2. Child Protection'!AB$1,FALSE)=H200,"",VLOOKUP($A200,'[1]2. Child Protection'!$B$8:$BG$226,'[1]2. Child Protection'!AB$1,FALSE))</f>
        <v/>
      </c>
    </row>
    <row r="201" spans="1:16" x14ac:dyDescent="0.2">
      <c r="A201" s="2" t="s">
        <v>282</v>
      </c>
      <c r="B201" s="13">
        <v>99.8</v>
      </c>
      <c r="C201" s="14" t="s">
        <v>12</v>
      </c>
      <c r="D201" s="15">
        <v>99.9</v>
      </c>
      <c r="E201" s="16" t="s">
        <v>12</v>
      </c>
      <c r="F201" s="15">
        <v>99.7</v>
      </c>
      <c r="G201" s="16" t="s">
        <v>12</v>
      </c>
      <c r="H201" s="17" t="s">
        <v>283</v>
      </c>
      <c r="J201" s="52" t="str">
        <f>IF(VLOOKUP($A201,'[1]2. Child Protection'!$B$8:$BG$226,'[1]2. Child Protection'!V$1,FALSE)=B201,"",VLOOKUP($A201,'[1]2. Child Protection'!$B$8:$BG$226,'[1]2. Child Protection'!V$1,FALSE)-B201)</f>
        <v/>
      </c>
      <c r="K201" s="52" t="str">
        <f>IF(VLOOKUP($A201,'[1]2. Child Protection'!$B$8:$BG$226,'[1]2. Child Protection'!W$1,FALSE)=C201,"",VLOOKUP($A201,'[1]2. Child Protection'!$B$8:$BG$226,'[1]2. Child Protection'!W$1,FALSE))</f>
        <v/>
      </c>
      <c r="L201" s="52" t="str">
        <f>IF(VLOOKUP($A201,'[1]2. Child Protection'!$B$8:$BG$226,'[1]2. Child Protection'!X$1,FALSE)=D201,"",VLOOKUP($A201,'[1]2. Child Protection'!$B$8:$BG$226,'[1]2. Child Protection'!X$1,FALSE)-D201)</f>
        <v/>
      </c>
      <c r="M201" s="52" t="str">
        <f>IF(VLOOKUP($A201,'[1]2. Child Protection'!$B$8:$BG$226,'[1]2. Child Protection'!Y$1,FALSE)=E201,"",VLOOKUP($A201,'[1]2. Child Protection'!$B$8:$BG$226,'[1]2. Child Protection'!Y$1,FALSE))</f>
        <v/>
      </c>
      <c r="N201" s="52" t="str">
        <f>IF(VLOOKUP($A201,'[1]2. Child Protection'!$B$8:$BG$226,'[1]2. Child Protection'!Z$1,FALSE)=F201,"",VLOOKUP($A201,'[1]2. Child Protection'!$B$8:$BG$226,'[1]2. Child Protection'!Z$1,FALSE)-F201)</f>
        <v/>
      </c>
      <c r="O201" s="52" t="str">
        <f>IF(VLOOKUP($A201,'[1]2. Child Protection'!$B$8:$BG$226,'[1]2. Child Protection'!AA$1,FALSE)=G201,"",VLOOKUP($A201,'[1]2. Child Protection'!$B$8:$BG$226,'[1]2. Child Protection'!AA$1,FALSE))</f>
        <v/>
      </c>
      <c r="P201" s="3" t="str">
        <f>IF(VLOOKUP($A201,'[1]2. Child Protection'!$B$8:$BG$226,'[1]2. Child Protection'!AB$1,FALSE)=H201,"",VLOOKUP($A201,'[1]2. Child Protection'!$B$8:$BG$226,'[1]2. Child Protection'!AB$1,FALSE))</f>
        <v>MICS 2012</v>
      </c>
    </row>
    <row r="202" spans="1:16" x14ac:dyDescent="0.2">
      <c r="A202" s="2" t="s">
        <v>284</v>
      </c>
      <c r="B202" s="13">
        <v>100</v>
      </c>
      <c r="C202" s="14" t="s">
        <v>28</v>
      </c>
      <c r="D202" s="13">
        <v>100</v>
      </c>
      <c r="E202" s="14" t="s">
        <v>28</v>
      </c>
      <c r="F202" s="13">
        <v>100</v>
      </c>
      <c r="G202" s="14" t="s">
        <v>28</v>
      </c>
      <c r="H202" s="17" t="s">
        <v>285</v>
      </c>
      <c r="J202" s="52" t="str">
        <f>IF(VLOOKUP($A202,'[1]2. Child Protection'!$B$8:$BG$226,'[1]2. Child Protection'!V$1,FALSE)=B202,"",VLOOKUP($A202,'[1]2. Child Protection'!$B$8:$BG$226,'[1]2. Child Protection'!V$1,FALSE)-B202)</f>
        <v/>
      </c>
      <c r="K202" s="52" t="str">
        <f>IF(VLOOKUP($A202,'[1]2. Child Protection'!$B$8:$BG$226,'[1]2. Child Protection'!W$1,FALSE)=C202,"",VLOOKUP($A202,'[1]2. Child Protection'!$B$8:$BG$226,'[1]2. Child Protection'!W$1,FALSE))</f>
        <v/>
      </c>
      <c r="L202" s="52" t="str">
        <f>IF(VLOOKUP($A202,'[1]2. Child Protection'!$B$8:$BG$226,'[1]2. Child Protection'!X$1,FALSE)=D202,"",VLOOKUP($A202,'[1]2. Child Protection'!$B$8:$BG$226,'[1]2. Child Protection'!X$1,FALSE)-D202)</f>
        <v/>
      </c>
      <c r="M202" s="52" t="str">
        <f>IF(VLOOKUP($A202,'[1]2. Child Protection'!$B$8:$BG$226,'[1]2. Child Protection'!Y$1,FALSE)=E202,"",VLOOKUP($A202,'[1]2. Child Protection'!$B$8:$BG$226,'[1]2. Child Protection'!Y$1,FALSE))</f>
        <v/>
      </c>
      <c r="N202" s="52" t="str">
        <f>IF(VLOOKUP($A202,'[1]2. Child Protection'!$B$8:$BG$226,'[1]2. Child Protection'!Z$1,FALSE)=F202,"",VLOOKUP($A202,'[1]2. Child Protection'!$B$8:$BG$226,'[1]2. Child Protection'!Z$1,FALSE)-F202)</f>
        <v/>
      </c>
      <c r="O202" s="52" t="str">
        <f>IF(VLOOKUP($A202,'[1]2. Child Protection'!$B$8:$BG$226,'[1]2. Child Protection'!AA$1,FALSE)=G202,"",VLOOKUP($A202,'[1]2. Child Protection'!$B$8:$BG$226,'[1]2. Child Protection'!AA$1,FALSE))</f>
        <v/>
      </c>
      <c r="P202" s="3" t="str">
        <f>IF(VLOOKUP($A202,'[1]2. Child Protection'!$B$8:$BG$226,'[1]2. Child Protection'!AB$1,FALSE)=H202,"",VLOOKUP($A202,'[1]2. Child Protection'!$B$8:$BG$226,'[1]2. Child Protection'!AB$1,FALSE))</f>
        <v/>
      </c>
    </row>
    <row r="203" spans="1:16" x14ac:dyDescent="0.2">
      <c r="A203" s="2" t="s">
        <v>286</v>
      </c>
      <c r="B203" s="13">
        <v>100</v>
      </c>
      <c r="C203" s="14" t="s">
        <v>19</v>
      </c>
      <c r="D203" s="13">
        <v>100</v>
      </c>
      <c r="E203" s="14" t="s">
        <v>19</v>
      </c>
      <c r="F203" s="13">
        <v>100</v>
      </c>
      <c r="G203" s="14" t="s">
        <v>19</v>
      </c>
      <c r="H203" s="17" t="s">
        <v>30</v>
      </c>
      <c r="J203" s="52" t="str">
        <f>IF(VLOOKUP($A203,'[1]2. Child Protection'!$B$8:$BG$226,'[1]2. Child Protection'!V$1,FALSE)=B203,"",VLOOKUP($A203,'[1]2. Child Protection'!$B$8:$BG$226,'[1]2. Child Protection'!V$1,FALSE)-B203)</f>
        <v/>
      </c>
      <c r="K203" s="52" t="str">
        <f>IF(VLOOKUP($A203,'[1]2. Child Protection'!$B$8:$BG$226,'[1]2. Child Protection'!W$1,FALSE)=C203,"",VLOOKUP($A203,'[1]2. Child Protection'!$B$8:$BG$226,'[1]2. Child Protection'!W$1,FALSE))</f>
        <v/>
      </c>
      <c r="L203" s="52" t="str">
        <f>IF(VLOOKUP($A203,'[1]2. Child Protection'!$B$8:$BG$226,'[1]2. Child Protection'!X$1,FALSE)=D203,"",VLOOKUP($A203,'[1]2. Child Protection'!$B$8:$BG$226,'[1]2. Child Protection'!X$1,FALSE)-D203)</f>
        <v/>
      </c>
      <c r="M203" s="52" t="str">
        <f>IF(VLOOKUP($A203,'[1]2. Child Protection'!$B$8:$BG$226,'[1]2. Child Protection'!Y$1,FALSE)=E203,"",VLOOKUP($A203,'[1]2. Child Protection'!$B$8:$BG$226,'[1]2. Child Protection'!Y$1,FALSE))</f>
        <v/>
      </c>
      <c r="N203" s="52" t="str">
        <f>IF(VLOOKUP($A203,'[1]2. Child Protection'!$B$8:$BG$226,'[1]2. Child Protection'!Z$1,FALSE)=F203,"",VLOOKUP($A203,'[1]2. Child Protection'!$B$8:$BG$226,'[1]2. Child Protection'!Z$1,FALSE)-F203)</f>
        <v/>
      </c>
      <c r="O203" s="52" t="str">
        <f>IF(VLOOKUP($A203,'[1]2. Child Protection'!$B$8:$BG$226,'[1]2. Child Protection'!AA$1,FALSE)=G203,"",VLOOKUP($A203,'[1]2. Child Protection'!$B$8:$BG$226,'[1]2. Child Protection'!AA$1,FALSE))</f>
        <v/>
      </c>
      <c r="P203" s="3" t="str">
        <f>IF(VLOOKUP($A203,'[1]2. Child Protection'!$B$8:$BG$226,'[1]2. Child Protection'!AB$1,FALSE)=H203,"",VLOOKUP($A203,'[1]2. Child Protection'!$B$8:$BG$226,'[1]2. Child Protection'!AB$1,FALSE))</f>
        <v>UNSD Population and Vital Statistics Report, January 2021, latest update on 4 Jan 2022</v>
      </c>
    </row>
    <row r="204" spans="1:16" x14ac:dyDescent="0.2">
      <c r="A204" s="2" t="s">
        <v>287</v>
      </c>
      <c r="B204" s="13">
        <v>26.4</v>
      </c>
      <c r="C204" s="14" t="s">
        <v>12</v>
      </c>
      <c r="D204" s="15">
        <v>27.8</v>
      </c>
      <c r="E204" s="16" t="s">
        <v>12</v>
      </c>
      <c r="F204" s="15">
        <v>25</v>
      </c>
      <c r="G204" s="16" t="s">
        <v>12</v>
      </c>
      <c r="H204" s="17" t="s">
        <v>21</v>
      </c>
      <c r="J204" s="52" t="str">
        <f>IF(VLOOKUP($A204,'[1]2. Child Protection'!$B$8:$BG$226,'[1]2. Child Protection'!V$1,FALSE)=B204,"",VLOOKUP($A204,'[1]2. Child Protection'!$B$8:$BG$226,'[1]2. Child Protection'!V$1,FALSE)-B204)</f>
        <v/>
      </c>
      <c r="K204" s="52" t="str">
        <f>IF(VLOOKUP($A204,'[1]2. Child Protection'!$B$8:$BG$226,'[1]2. Child Protection'!W$1,FALSE)=C204,"",VLOOKUP($A204,'[1]2. Child Protection'!$B$8:$BG$226,'[1]2. Child Protection'!W$1,FALSE))</f>
        <v/>
      </c>
      <c r="L204" s="52" t="str">
        <f>IF(VLOOKUP($A204,'[1]2. Child Protection'!$B$8:$BG$226,'[1]2. Child Protection'!X$1,FALSE)=D204,"",VLOOKUP($A204,'[1]2. Child Protection'!$B$8:$BG$226,'[1]2. Child Protection'!X$1,FALSE)-D204)</f>
        <v/>
      </c>
      <c r="M204" s="52" t="str">
        <f>IF(VLOOKUP($A204,'[1]2. Child Protection'!$B$8:$BG$226,'[1]2. Child Protection'!Y$1,FALSE)=E204,"",VLOOKUP($A204,'[1]2. Child Protection'!$B$8:$BG$226,'[1]2. Child Protection'!Y$1,FALSE))</f>
        <v/>
      </c>
      <c r="N204" s="52" t="str">
        <f>IF(VLOOKUP($A204,'[1]2. Child Protection'!$B$8:$BG$226,'[1]2. Child Protection'!Z$1,FALSE)=F204,"",VLOOKUP($A204,'[1]2. Child Protection'!$B$8:$BG$226,'[1]2. Child Protection'!Z$1,FALSE)-F204)</f>
        <v/>
      </c>
      <c r="O204" s="52" t="str">
        <f>IF(VLOOKUP($A204,'[1]2. Child Protection'!$B$8:$BG$226,'[1]2. Child Protection'!AA$1,FALSE)=G204,"",VLOOKUP($A204,'[1]2. Child Protection'!$B$8:$BG$226,'[1]2. Child Protection'!AA$1,FALSE))</f>
        <v/>
      </c>
      <c r="P204" s="3" t="str">
        <f>IF(VLOOKUP($A204,'[1]2. Child Protection'!$B$8:$BG$226,'[1]2. Child Protection'!AB$1,FALSE)=H204,"",VLOOKUP($A204,'[1]2. Child Protection'!$B$8:$BG$226,'[1]2. Child Protection'!AB$1,FALSE))</f>
        <v/>
      </c>
    </row>
    <row r="205" spans="1:16" x14ac:dyDescent="0.2">
      <c r="A205" s="2" t="s">
        <v>308</v>
      </c>
      <c r="B205" s="13">
        <v>100</v>
      </c>
      <c r="C205" s="14" t="s">
        <v>19</v>
      </c>
      <c r="D205" s="13">
        <v>100</v>
      </c>
      <c r="E205" s="14" t="s">
        <v>19</v>
      </c>
      <c r="F205" s="13">
        <v>100</v>
      </c>
      <c r="G205" s="14" t="s">
        <v>19</v>
      </c>
      <c r="H205" s="17" t="s">
        <v>30</v>
      </c>
      <c r="J205" s="52" t="str">
        <f>IF(VLOOKUP($A205,'[1]2. Child Protection'!$B$8:$BG$226,'[1]2. Child Protection'!V$1,FALSE)=B205,"",VLOOKUP($A205,'[1]2. Child Protection'!$B$8:$BG$226,'[1]2. Child Protection'!V$1,FALSE)-B205)</f>
        <v/>
      </c>
      <c r="K205" s="52" t="str">
        <f>IF(VLOOKUP($A205,'[1]2. Child Protection'!$B$8:$BG$226,'[1]2. Child Protection'!W$1,FALSE)=C205,"",VLOOKUP($A205,'[1]2. Child Protection'!$B$8:$BG$226,'[1]2. Child Protection'!W$1,FALSE))</f>
        <v/>
      </c>
      <c r="L205" s="52" t="str">
        <f>IF(VLOOKUP($A205,'[1]2. Child Protection'!$B$8:$BG$226,'[1]2. Child Protection'!X$1,FALSE)=D205,"",VLOOKUP($A205,'[1]2. Child Protection'!$B$8:$BG$226,'[1]2. Child Protection'!X$1,FALSE)-D205)</f>
        <v/>
      </c>
      <c r="M205" s="52" t="str">
        <f>IF(VLOOKUP($A205,'[1]2. Child Protection'!$B$8:$BG$226,'[1]2. Child Protection'!Y$1,FALSE)=E205,"",VLOOKUP($A205,'[1]2. Child Protection'!$B$8:$BG$226,'[1]2. Child Protection'!Y$1,FALSE))</f>
        <v/>
      </c>
      <c r="N205" s="52" t="str">
        <f>IF(VLOOKUP($A205,'[1]2. Child Protection'!$B$8:$BG$226,'[1]2. Child Protection'!Z$1,FALSE)=F205,"",VLOOKUP($A205,'[1]2. Child Protection'!$B$8:$BG$226,'[1]2. Child Protection'!Z$1,FALSE)-F205)</f>
        <v/>
      </c>
      <c r="O205" s="52" t="str">
        <f>IF(VLOOKUP($A205,'[1]2. Child Protection'!$B$8:$BG$226,'[1]2. Child Protection'!AA$1,FALSE)=G205,"",VLOOKUP($A205,'[1]2. Child Protection'!$B$8:$BG$226,'[1]2. Child Protection'!AA$1,FALSE))</f>
        <v/>
      </c>
      <c r="P205" s="3" t="str">
        <f>IF(VLOOKUP($A205,'[1]2. Child Protection'!$B$8:$BG$226,'[1]2. Child Protection'!AB$1,FALSE)=H205,"",VLOOKUP($A205,'[1]2. Child Protection'!$B$8:$BG$226,'[1]2. Child Protection'!AB$1,FALSE))</f>
        <v>UNSD Population and Vital Statistics Report, January 2021, latest update on 4 Jan 2022</v>
      </c>
    </row>
    <row r="206" spans="1:16" x14ac:dyDescent="0.2">
      <c r="A206" s="2" t="s">
        <v>288</v>
      </c>
      <c r="B206" s="13">
        <v>99.8</v>
      </c>
      <c r="C206" s="14" t="s">
        <v>12</v>
      </c>
      <c r="D206" s="15">
        <v>99.9</v>
      </c>
      <c r="E206" s="16" t="s">
        <v>12</v>
      </c>
      <c r="F206" s="15">
        <v>99.7</v>
      </c>
      <c r="G206" s="16" t="s">
        <v>12</v>
      </c>
      <c r="H206" s="17" t="s">
        <v>182</v>
      </c>
      <c r="J206" s="52" t="str">
        <f>IF(VLOOKUP($A206,'[1]2. Child Protection'!$B$8:$BG$226,'[1]2. Child Protection'!V$1,FALSE)=B206,"",VLOOKUP($A206,'[1]2. Child Protection'!$B$8:$BG$226,'[1]2. Child Protection'!V$1,FALSE)-B206)</f>
        <v/>
      </c>
      <c r="K206" s="52" t="str">
        <f>IF(VLOOKUP($A206,'[1]2. Child Protection'!$B$8:$BG$226,'[1]2. Child Protection'!W$1,FALSE)=C206,"",VLOOKUP($A206,'[1]2. Child Protection'!$B$8:$BG$226,'[1]2. Child Protection'!W$1,FALSE))</f>
        <v/>
      </c>
      <c r="L206" s="52" t="str">
        <f>IF(VLOOKUP($A206,'[1]2. Child Protection'!$B$8:$BG$226,'[1]2. Child Protection'!X$1,FALSE)=D206,"",VLOOKUP($A206,'[1]2. Child Protection'!$B$8:$BG$226,'[1]2. Child Protection'!X$1,FALSE)-D206)</f>
        <v/>
      </c>
      <c r="M206" s="52" t="str">
        <f>IF(VLOOKUP($A206,'[1]2. Child Protection'!$B$8:$BG$226,'[1]2. Child Protection'!Y$1,FALSE)=E206,"",VLOOKUP($A206,'[1]2. Child Protection'!$B$8:$BG$226,'[1]2. Child Protection'!Y$1,FALSE))</f>
        <v/>
      </c>
      <c r="N206" s="52" t="str">
        <f>IF(VLOOKUP($A206,'[1]2. Child Protection'!$B$8:$BG$226,'[1]2. Child Protection'!Z$1,FALSE)=F206,"",VLOOKUP($A206,'[1]2. Child Protection'!$B$8:$BG$226,'[1]2. Child Protection'!Z$1,FALSE)-F206)</f>
        <v/>
      </c>
      <c r="O206" s="52" t="str">
        <f>IF(VLOOKUP($A206,'[1]2. Child Protection'!$B$8:$BG$226,'[1]2. Child Protection'!AA$1,FALSE)=G206,"",VLOOKUP($A206,'[1]2. Child Protection'!$B$8:$BG$226,'[1]2. Child Protection'!AA$1,FALSE))</f>
        <v/>
      </c>
      <c r="P206" s="3" t="str">
        <f>IF(VLOOKUP($A206,'[1]2. Child Protection'!$B$8:$BG$226,'[1]2. Child Protection'!AB$1,FALSE)=H206,"",VLOOKUP($A206,'[1]2. Child Protection'!$B$8:$BG$226,'[1]2. Child Protection'!AB$1,FALSE))</f>
        <v/>
      </c>
    </row>
    <row r="207" spans="1:16" x14ac:dyDescent="0.2">
      <c r="A207" s="2" t="s">
        <v>289</v>
      </c>
      <c r="B207" s="13">
        <v>99.9</v>
      </c>
      <c r="C207" s="14" t="s">
        <v>36</v>
      </c>
      <c r="D207" s="15">
        <v>99.9</v>
      </c>
      <c r="E207" s="16" t="s">
        <v>36</v>
      </c>
      <c r="F207" s="15">
        <v>100</v>
      </c>
      <c r="G207" s="16" t="s">
        <v>36</v>
      </c>
      <c r="H207" s="17" t="s">
        <v>54</v>
      </c>
      <c r="J207" s="52" t="str">
        <f>IF(VLOOKUP($A207,'[1]2. Child Protection'!$B$8:$BG$226,'[1]2. Child Protection'!V$1,FALSE)=B207,"",VLOOKUP($A207,'[1]2. Child Protection'!$B$8:$BG$226,'[1]2. Child Protection'!V$1,FALSE)-B207)</f>
        <v/>
      </c>
      <c r="K207" s="52" t="str">
        <f>IF(VLOOKUP($A207,'[1]2. Child Protection'!$B$8:$BG$226,'[1]2. Child Protection'!W$1,FALSE)=C207,"",VLOOKUP($A207,'[1]2. Child Protection'!$B$8:$BG$226,'[1]2. Child Protection'!W$1,FALSE))</f>
        <v/>
      </c>
      <c r="L207" s="52" t="str">
        <f>IF(VLOOKUP($A207,'[1]2. Child Protection'!$B$8:$BG$226,'[1]2. Child Protection'!X$1,FALSE)=D207,"",VLOOKUP($A207,'[1]2. Child Protection'!$B$8:$BG$226,'[1]2. Child Protection'!X$1,FALSE)-D207)</f>
        <v/>
      </c>
      <c r="M207" s="52" t="str">
        <f>IF(VLOOKUP($A207,'[1]2. Child Protection'!$B$8:$BG$226,'[1]2. Child Protection'!Y$1,FALSE)=E207,"",VLOOKUP($A207,'[1]2. Child Protection'!$B$8:$BG$226,'[1]2. Child Protection'!Y$1,FALSE))</f>
        <v/>
      </c>
      <c r="N207" s="52" t="str">
        <f>IF(VLOOKUP($A207,'[1]2. Child Protection'!$B$8:$BG$226,'[1]2. Child Protection'!Z$1,FALSE)=F207,"",VLOOKUP($A207,'[1]2. Child Protection'!$B$8:$BG$226,'[1]2. Child Protection'!Z$1,FALSE)-F207)</f>
        <v/>
      </c>
      <c r="O207" s="52" t="str">
        <f>IF(VLOOKUP($A207,'[1]2. Child Protection'!$B$8:$BG$226,'[1]2. Child Protection'!AA$1,FALSE)=G207,"",VLOOKUP($A207,'[1]2. Child Protection'!$B$8:$BG$226,'[1]2. Child Protection'!AA$1,FALSE))</f>
        <v/>
      </c>
      <c r="P207" s="3" t="str">
        <f>IF(VLOOKUP($A207,'[1]2. Child Protection'!$B$8:$BG$226,'[1]2. Child Protection'!AB$1,FALSE)=H207,"",VLOOKUP($A207,'[1]2. Child Protection'!$B$8:$BG$226,'[1]2. Child Protection'!AB$1,FALSE))</f>
        <v/>
      </c>
    </row>
    <row r="208" spans="1:16" x14ac:dyDescent="0.2">
      <c r="A208" s="2" t="s">
        <v>290</v>
      </c>
      <c r="B208" s="13">
        <v>43.4</v>
      </c>
      <c r="C208" s="14" t="s">
        <v>28</v>
      </c>
      <c r="D208" s="15">
        <v>44</v>
      </c>
      <c r="E208" s="16" t="s">
        <v>28</v>
      </c>
      <c r="F208" s="15">
        <v>42.9</v>
      </c>
      <c r="G208" s="16" t="s">
        <v>28</v>
      </c>
      <c r="H208" s="17" t="s">
        <v>291</v>
      </c>
      <c r="J208" s="52" t="str">
        <f>IF(VLOOKUP($A208,'[1]2. Child Protection'!$B$8:$BG$226,'[1]2. Child Protection'!V$1,FALSE)=B208,"",VLOOKUP($A208,'[1]2. Child Protection'!$B$8:$BG$226,'[1]2. Child Protection'!V$1,FALSE)-B208)</f>
        <v/>
      </c>
      <c r="K208" s="52" t="str">
        <f>IF(VLOOKUP($A208,'[1]2. Child Protection'!$B$8:$BG$226,'[1]2. Child Protection'!W$1,FALSE)=C208,"",VLOOKUP($A208,'[1]2. Child Protection'!$B$8:$BG$226,'[1]2. Child Protection'!W$1,FALSE))</f>
        <v/>
      </c>
      <c r="L208" s="52" t="str">
        <f>IF(VLOOKUP($A208,'[1]2. Child Protection'!$B$8:$BG$226,'[1]2. Child Protection'!X$1,FALSE)=D208,"",VLOOKUP($A208,'[1]2. Child Protection'!$B$8:$BG$226,'[1]2. Child Protection'!X$1,FALSE)-D208)</f>
        <v/>
      </c>
      <c r="M208" s="52" t="str">
        <f>IF(VLOOKUP($A208,'[1]2. Child Protection'!$B$8:$BG$226,'[1]2. Child Protection'!Y$1,FALSE)=E208,"",VLOOKUP($A208,'[1]2. Child Protection'!$B$8:$BG$226,'[1]2. Child Protection'!Y$1,FALSE))</f>
        <v/>
      </c>
      <c r="N208" s="52" t="str">
        <f>IF(VLOOKUP($A208,'[1]2. Child Protection'!$B$8:$BG$226,'[1]2. Child Protection'!Z$1,FALSE)=F208,"",VLOOKUP($A208,'[1]2. Child Protection'!$B$8:$BG$226,'[1]2. Child Protection'!Z$1,FALSE)-F208)</f>
        <v/>
      </c>
      <c r="O208" s="52" t="str">
        <f>IF(VLOOKUP($A208,'[1]2. Child Protection'!$B$8:$BG$226,'[1]2. Child Protection'!AA$1,FALSE)=G208,"",VLOOKUP($A208,'[1]2. Child Protection'!$B$8:$BG$226,'[1]2. Child Protection'!AA$1,FALSE))</f>
        <v/>
      </c>
      <c r="P208" s="3" t="str">
        <f>IF(VLOOKUP($A208,'[1]2. Child Protection'!$B$8:$BG$226,'[1]2. Child Protection'!AB$1,FALSE)=H208,"",VLOOKUP($A208,'[1]2. Child Protection'!$B$8:$BG$226,'[1]2. Child Protection'!AB$1,FALSE))</f>
        <v>DHS 2013</v>
      </c>
    </row>
    <row r="209" spans="1:16" x14ac:dyDescent="0.2">
      <c r="A209" s="2" t="s">
        <v>292</v>
      </c>
      <c r="B209" s="13">
        <v>81.3</v>
      </c>
      <c r="C209" s="14" t="s">
        <v>28</v>
      </c>
      <c r="D209" s="15" t="s">
        <v>23</v>
      </c>
      <c r="E209" s="16" t="s">
        <v>28</v>
      </c>
      <c r="F209" s="15" t="s">
        <v>23</v>
      </c>
      <c r="G209" s="16" t="s">
        <v>28</v>
      </c>
      <c r="H209" s="17" t="s">
        <v>293</v>
      </c>
      <c r="J209" s="52" t="str">
        <f>IF(VLOOKUP($A209,'[1]2. Child Protection'!$B$8:$BG$226,'[1]2. Child Protection'!V$1,FALSE)=B209,"",VLOOKUP($A209,'[1]2. Child Protection'!$B$8:$BG$226,'[1]2. Child Protection'!V$1,FALSE)-B209)</f>
        <v/>
      </c>
      <c r="K209" s="52" t="str">
        <f>IF(VLOOKUP($A209,'[1]2. Child Protection'!$B$8:$BG$226,'[1]2. Child Protection'!W$1,FALSE)=C209,"",VLOOKUP($A209,'[1]2. Child Protection'!$B$8:$BG$226,'[1]2. Child Protection'!W$1,FALSE))</f>
        <v/>
      </c>
      <c r="L209" s="52" t="str">
        <f>IF(VLOOKUP($A209,'[1]2. Child Protection'!$B$8:$BG$226,'[1]2. Child Protection'!X$1,FALSE)=D209,"",VLOOKUP($A209,'[1]2. Child Protection'!$B$8:$BG$226,'[1]2. Child Protection'!X$1,FALSE)-D209)</f>
        <v/>
      </c>
      <c r="M209" s="52">
        <f>IF(VLOOKUP($A209,'[1]2. Child Protection'!$B$8:$BG$226,'[1]2. Child Protection'!Y$1,FALSE)=E209,"",VLOOKUP($A209,'[1]2. Child Protection'!$B$8:$BG$226,'[1]2. Child Protection'!Y$1,FALSE))</f>
        <v>0</v>
      </c>
      <c r="N209" s="52" t="str">
        <f>IF(VLOOKUP($A209,'[1]2. Child Protection'!$B$8:$BG$226,'[1]2. Child Protection'!Z$1,FALSE)=F209,"",VLOOKUP($A209,'[1]2. Child Protection'!$B$8:$BG$226,'[1]2. Child Protection'!Z$1,FALSE)-F209)</f>
        <v/>
      </c>
      <c r="O209" s="52">
        <f>IF(VLOOKUP($A209,'[1]2. Child Protection'!$B$8:$BG$226,'[1]2. Child Protection'!AA$1,FALSE)=G209,"",VLOOKUP($A209,'[1]2. Child Protection'!$B$8:$BG$226,'[1]2. Child Protection'!AA$1,FALSE))</f>
        <v>0</v>
      </c>
      <c r="P209" s="3" t="str">
        <f>IF(VLOOKUP($A209,'[1]2. Child Protection'!$B$8:$BG$226,'[1]2. Child Protection'!AB$1,FALSE)=H209,"",VLOOKUP($A209,'[1]2. Child Protection'!$B$8:$BG$226,'[1]2. Child Protection'!AB$1,FALSE))</f>
        <v/>
      </c>
    </row>
    <row r="210" spans="1:16" x14ac:dyDescent="0.2">
      <c r="A210" s="2" t="s">
        <v>294</v>
      </c>
      <c r="B210" s="13">
        <v>96.1</v>
      </c>
      <c r="C210" s="14" t="s">
        <v>12</v>
      </c>
      <c r="D210" s="15">
        <v>95.9</v>
      </c>
      <c r="E210" s="16" t="s">
        <v>12</v>
      </c>
      <c r="F210" s="15">
        <v>96.3</v>
      </c>
      <c r="G210" s="16" t="s">
        <v>12</v>
      </c>
      <c r="H210" s="17" t="s">
        <v>99</v>
      </c>
      <c r="J210" s="52" t="str">
        <f>IF(VLOOKUP($A210,'[1]2. Child Protection'!$B$8:$BG$226,'[1]2. Child Protection'!V$1,FALSE)=B210,"",VLOOKUP($A210,'[1]2. Child Protection'!$B$8:$BG$226,'[1]2. Child Protection'!V$1,FALSE)-B210)</f>
        <v/>
      </c>
      <c r="K210" s="52" t="str">
        <f>IF(VLOOKUP($A210,'[1]2. Child Protection'!$B$8:$BG$226,'[1]2. Child Protection'!W$1,FALSE)=C210,"",VLOOKUP($A210,'[1]2. Child Protection'!$B$8:$BG$226,'[1]2. Child Protection'!W$1,FALSE))</f>
        <v/>
      </c>
      <c r="L210" s="52" t="str">
        <f>IF(VLOOKUP($A210,'[1]2. Child Protection'!$B$8:$BG$226,'[1]2. Child Protection'!X$1,FALSE)=D210,"",VLOOKUP($A210,'[1]2. Child Protection'!$B$8:$BG$226,'[1]2. Child Protection'!X$1,FALSE)-D210)</f>
        <v/>
      </c>
      <c r="M210" s="52" t="str">
        <f>IF(VLOOKUP($A210,'[1]2. Child Protection'!$B$8:$BG$226,'[1]2. Child Protection'!Y$1,FALSE)=E210,"",VLOOKUP($A210,'[1]2. Child Protection'!$B$8:$BG$226,'[1]2. Child Protection'!Y$1,FALSE))</f>
        <v/>
      </c>
      <c r="N210" s="52" t="str">
        <f>IF(VLOOKUP($A210,'[1]2. Child Protection'!$B$8:$BG$226,'[1]2. Child Protection'!Z$1,FALSE)=F210,"",VLOOKUP($A210,'[1]2. Child Protection'!$B$8:$BG$226,'[1]2. Child Protection'!Z$1,FALSE)-F210)</f>
        <v/>
      </c>
      <c r="O210" s="52" t="str">
        <f>IF(VLOOKUP($A210,'[1]2. Child Protection'!$B$8:$BG$226,'[1]2. Child Protection'!AA$1,FALSE)=G210,"",VLOOKUP($A210,'[1]2. Child Protection'!$B$8:$BG$226,'[1]2. Child Protection'!AA$1,FALSE))</f>
        <v/>
      </c>
      <c r="P210" s="3" t="str">
        <f>IF(VLOOKUP($A210,'[1]2. Child Protection'!$B$8:$BG$226,'[1]2. Child Protection'!AB$1,FALSE)=H210,"",VLOOKUP($A210,'[1]2. Child Protection'!$B$8:$BG$226,'[1]2. Child Protection'!AB$1,FALSE))</f>
        <v/>
      </c>
    </row>
    <row r="211" spans="1:16" x14ac:dyDescent="0.2">
      <c r="A211" s="2" t="s">
        <v>295</v>
      </c>
      <c r="B211" s="13">
        <v>30.7</v>
      </c>
      <c r="C211" s="14" t="s">
        <v>12</v>
      </c>
      <c r="D211" s="15">
        <v>31.1</v>
      </c>
      <c r="E211" s="16" t="s">
        <v>12</v>
      </c>
      <c r="F211" s="15">
        <v>30.3</v>
      </c>
      <c r="G211" s="16" t="s">
        <v>12</v>
      </c>
      <c r="H211" s="17" t="s">
        <v>162</v>
      </c>
      <c r="J211" s="52" t="str">
        <f>IF(VLOOKUP($A211,'[1]2. Child Protection'!$B$8:$BG$226,'[1]2. Child Protection'!V$1,FALSE)=B211,"",VLOOKUP($A211,'[1]2. Child Protection'!$B$8:$BG$226,'[1]2. Child Protection'!V$1,FALSE)-B211)</f>
        <v/>
      </c>
      <c r="K211" s="52" t="str">
        <f>IF(VLOOKUP($A211,'[1]2. Child Protection'!$B$8:$BG$226,'[1]2. Child Protection'!W$1,FALSE)=C211,"",VLOOKUP($A211,'[1]2. Child Protection'!$B$8:$BG$226,'[1]2. Child Protection'!W$1,FALSE))</f>
        <v/>
      </c>
      <c r="L211" s="52" t="str">
        <f>IF(VLOOKUP($A211,'[1]2. Child Protection'!$B$8:$BG$226,'[1]2. Child Protection'!X$1,FALSE)=D211,"",VLOOKUP($A211,'[1]2. Child Protection'!$B$8:$BG$226,'[1]2. Child Protection'!X$1,FALSE)-D211)</f>
        <v/>
      </c>
      <c r="M211" s="52" t="str">
        <f>IF(VLOOKUP($A211,'[1]2. Child Protection'!$B$8:$BG$226,'[1]2. Child Protection'!Y$1,FALSE)=E211,"",VLOOKUP($A211,'[1]2. Child Protection'!$B$8:$BG$226,'[1]2. Child Protection'!Y$1,FALSE))</f>
        <v/>
      </c>
      <c r="N211" s="52" t="str">
        <f>IF(VLOOKUP($A211,'[1]2. Child Protection'!$B$8:$BG$226,'[1]2. Child Protection'!Z$1,FALSE)=F211,"",VLOOKUP($A211,'[1]2. Child Protection'!$B$8:$BG$226,'[1]2. Child Protection'!Z$1,FALSE)-F211)</f>
        <v/>
      </c>
      <c r="O211" s="52" t="str">
        <f>IF(VLOOKUP($A211,'[1]2. Child Protection'!$B$8:$BG$226,'[1]2. Child Protection'!AA$1,FALSE)=G211,"",VLOOKUP($A211,'[1]2. Child Protection'!$B$8:$BG$226,'[1]2. Child Protection'!AA$1,FALSE))</f>
        <v/>
      </c>
      <c r="P211" s="3" t="str">
        <f>IF(VLOOKUP($A211,'[1]2. Child Protection'!$B$8:$BG$226,'[1]2. Child Protection'!AB$1,FALSE)=H211,"",VLOOKUP($A211,'[1]2. Child Protection'!$B$8:$BG$226,'[1]2. Child Protection'!AB$1,FALSE))</f>
        <v/>
      </c>
    </row>
    <row r="212" spans="1:16" x14ac:dyDescent="0.2">
      <c r="A212" s="2" t="s">
        <v>296</v>
      </c>
      <c r="B212" s="13">
        <v>14.1</v>
      </c>
      <c r="C212" s="14" t="s">
        <v>12</v>
      </c>
      <c r="D212" s="15">
        <v>14.1</v>
      </c>
      <c r="E212" s="16" t="s">
        <v>12</v>
      </c>
      <c r="F212" s="15">
        <v>14</v>
      </c>
      <c r="G212" s="16" t="s">
        <v>12</v>
      </c>
      <c r="H212" s="17" t="s">
        <v>71</v>
      </c>
      <c r="J212" s="52" t="str">
        <f>IF(VLOOKUP($A212,'[1]2. Child Protection'!$B$8:$BG$226,'[1]2. Child Protection'!V$1,FALSE)=B212,"",VLOOKUP($A212,'[1]2. Child Protection'!$B$8:$BG$226,'[1]2. Child Protection'!V$1,FALSE)-B212)</f>
        <v/>
      </c>
      <c r="K212" s="52" t="str">
        <f>IF(VLOOKUP($A212,'[1]2. Child Protection'!$B$8:$BG$226,'[1]2. Child Protection'!W$1,FALSE)=C212,"",VLOOKUP($A212,'[1]2. Child Protection'!$B$8:$BG$226,'[1]2. Child Protection'!W$1,FALSE))</f>
        <v/>
      </c>
      <c r="L212" s="52" t="str">
        <f>IF(VLOOKUP($A212,'[1]2. Child Protection'!$B$8:$BG$226,'[1]2. Child Protection'!X$1,FALSE)=D212,"",VLOOKUP($A212,'[1]2. Child Protection'!$B$8:$BG$226,'[1]2. Child Protection'!X$1,FALSE)-D212)</f>
        <v/>
      </c>
      <c r="M212" s="52" t="str">
        <f>IF(VLOOKUP($A212,'[1]2. Child Protection'!$B$8:$BG$226,'[1]2. Child Protection'!Y$1,FALSE)=E212,"",VLOOKUP($A212,'[1]2. Child Protection'!$B$8:$BG$226,'[1]2. Child Protection'!Y$1,FALSE))</f>
        <v/>
      </c>
      <c r="N212" s="52" t="str">
        <f>IF(VLOOKUP($A212,'[1]2. Child Protection'!$B$8:$BG$226,'[1]2. Child Protection'!Z$1,FALSE)=F212,"",VLOOKUP($A212,'[1]2. Child Protection'!$B$8:$BG$226,'[1]2. Child Protection'!Z$1,FALSE)-F212)</f>
        <v/>
      </c>
      <c r="O212" s="52" t="str">
        <f>IF(VLOOKUP($A212,'[1]2. Child Protection'!$B$8:$BG$226,'[1]2. Child Protection'!AA$1,FALSE)=G212,"",VLOOKUP($A212,'[1]2. Child Protection'!$B$8:$BG$226,'[1]2. Child Protection'!AA$1,FALSE))</f>
        <v/>
      </c>
      <c r="P212" s="3" t="str">
        <f>IF(VLOOKUP($A212,'[1]2. Child Protection'!$B$8:$BG$226,'[1]2. Child Protection'!AB$1,FALSE)=H212,"",VLOOKUP($A212,'[1]2. Child Protection'!$B$8:$BG$226,'[1]2. Child Protection'!AB$1,FALSE))</f>
        <v/>
      </c>
    </row>
    <row r="213" spans="1:16" x14ac:dyDescent="0.2">
      <c r="A213" s="2" t="s">
        <v>297</v>
      </c>
      <c r="B213" s="13">
        <v>48.7</v>
      </c>
      <c r="C213" s="14" t="s">
        <v>12</v>
      </c>
      <c r="D213" s="15">
        <v>48.4</v>
      </c>
      <c r="E213" s="16" t="s">
        <v>12</v>
      </c>
      <c r="F213" s="15">
        <v>48.9</v>
      </c>
      <c r="G213" s="16" t="s">
        <v>12</v>
      </c>
      <c r="H213" s="17" t="s">
        <v>38</v>
      </c>
      <c r="J213" s="52" t="str">
        <f>IF(VLOOKUP($A213,'[1]2. Child Protection'!$B$8:$BG$226,'[1]2. Child Protection'!V$1,FALSE)=B213,"",VLOOKUP($A213,'[1]2. Child Protection'!$B$8:$BG$226,'[1]2. Child Protection'!V$1,FALSE)-B213)</f>
        <v/>
      </c>
      <c r="K213" s="52" t="str">
        <f>IF(VLOOKUP($A213,'[1]2. Child Protection'!$B$8:$BG$226,'[1]2. Child Protection'!W$1,FALSE)=C213,"",VLOOKUP($A213,'[1]2. Child Protection'!$B$8:$BG$226,'[1]2. Child Protection'!W$1,FALSE))</f>
        <v/>
      </c>
      <c r="L213" s="52" t="str">
        <f>IF(VLOOKUP($A213,'[1]2. Child Protection'!$B$8:$BG$226,'[1]2. Child Protection'!X$1,FALSE)=D213,"",VLOOKUP($A213,'[1]2. Child Protection'!$B$8:$BG$226,'[1]2. Child Protection'!X$1,FALSE)-D213)</f>
        <v/>
      </c>
      <c r="M213" s="52" t="str">
        <f>IF(VLOOKUP($A213,'[1]2. Child Protection'!$B$8:$BG$226,'[1]2. Child Protection'!Y$1,FALSE)=E213,"",VLOOKUP($A213,'[1]2. Child Protection'!$B$8:$BG$226,'[1]2. Child Protection'!Y$1,FALSE))</f>
        <v/>
      </c>
      <c r="N213" s="52" t="str">
        <f>IF(VLOOKUP($A213,'[1]2. Child Protection'!$B$8:$BG$226,'[1]2. Child Protection'!Z$1,FALSE)=F213,"",VLOOKUP($A213,'[1]2. Child Protection'!$B$8:$BG$226,'[1]2. Child Protection'!Z$1,FALSE)-F213)</f>
        <v/>
      </c>
      <c r="O213" s="52" t="str">
        <f>IF(VLOOKUP($A213,'[1]2. Child Protection'!$B$8:$BG$226,'[1]2. Child Protection'!AA$1,FALSE)=G213,"",VLOOKUP($A213,'[1]2. Child Protection'!$B$8:$BG$226,'[1]2. Child Protection'!AA$1,FALSE))</f>
        <v/>
      </c>
      <c r="P213" s="3" t="str">
        <f>IF(VLOOKUP($A213,'[1]2. Child Protection'!$B$8:$BG$226,'[1]2. Child Protection'!AB$1,FALSE)=H213,"",VLOOKUP($A213,'[1]2. Child Protection'!$B$8:$BG$226,'[1]2. Child Protection'!AB$1,FALSE))</f>
        <v/>
      </c>
    </row>
    <row r="214" spans="1:16" x14ac:dyDescent="0.2">
      <c r="B214" s="22"/>
      <c r="C214" s="14"/>
      <c r="D214" s="23"/>
      <c r="E214" s="16"/>
      <c r="F214" s="23"/>
      <c r="G214" s="16"/>
      <c r="J214" s="52"/>
      <c r="K214" s="52"/>
      <c r="L214" s="52"/>
      <c r="M214" s="52"/>
      <c r="N214" s="52"/>
      <c r="O214" s="52"/>
    </row>
    <row r="215" spans="1:16" x14ac:dyDescent="0.2">
      <c r="A215" s="19" t="s">
        <v>309</v>
      </c>
      <c r="B215" s="13"/>
      <c r="C215" s="13"/>
      <c r="D215" s="13"/>
      <c r="E215" s="13"/>
      <c r="F215" s="13"/>
      <c r="G215" s="13"/>
      <c r="J215" s="52" t="str">
        <f>IF(VLOOKUP($A215,'[1]2. Child Protection'!$B$8:$BG$226,'[1]2. Child Protection'!V$1,FALSE)=B215,"",VLOOKUP($A215,'[1]2. Child Protection'!$B$8:$BG$226,'[1]2. Child Protection'!V$1,FALSE))</f>
        <v/>
      </c>
      <c r="K215" s="52" t="str">
        <f>IF(VLOOKUP($A215,'[1]2. Child Protection'!$B$8:$BG$226,'[1]2. Child Protection'!W$1,FALSE)=C215,"",VLOOKUP($A215,'[1]2. Child Protection'!$B$8:$BG$226,'[1]2. Child Protection'!W$1,FALSE))</f>
        <v/>
      </c>
      <c r="L215" s="52" t="str">
        <f>IF(VLOOKUP($A215,'[1]2. Child Protection'!$B$8:$BG$226,'[1]2. Child Protection'!X$1,FALSE)=D215,"",VLOOKUP($A215,'[1]2. Child Protection'!$B$8:$BG$226,'[1]2. Child Protection'!X$1,FALSE))</f>
        <v/>
      </c>
      <c r="M215" s="52" t="str">
        <f>IF(VLOOKUP($A215,'[1]2. Child Protection'!$B$8:$BG$226,'[1]2. Child Protection'!Y$1,FALSE)=E215,"",VLOOKUP($A215,'[1]2. Child Protection'!$B$8:$BG$226,'[1]2. Child Protection'!Y$1,FALSE))</f>
        <v/>
      </c>
      <c r="N215" s="52" t="str">
        <f>IF(VLOOKUP($A215,'[1]2. Child Protection'!$B$8:$BG$226,'[1]2. Child Protection'!Z$1,FALSE)=F215,"",VLOOKUP($A215,'[1]2. Child Protection'!$B$8:$BG$226,'[1]2. Child Protection'!Z$1,FALSE))</f>
        <v/>
      </c>
      <c r="O215" s="52" t="str">
        <f>IF(VLOOKUP($A215,'[1]2. Child Protection'!$B$8:$BG$226,'[1]2. Child Protection'!AA$1,FALSE)=G215,"",VLOOKUP($A215,'[1]2. Child Protection'!$B$8:$BG$226,'[1]2. Child Protection'!AA$1,FALSE))</f>
        <v/>
      </c>
      <c r="P215" s="3" t="str">
        <f>IF(VLOOKUP($A215,'[1]2. Child Protection'!$B$8:$BG$226,'[1]2. Child Protection'!AB$1,FALSE)=H215,"",VLOOKUP($A215,'[1]2. Child Protection'!$B$8:$BG$226,'[1]2. Child Protection'!AB$1,FALSE))</f>
        <v/>
      </c>
    </row>
    <row r="216" spans="1:16" x14ac:dyDescent="0.2">
      <c r="A216" s="24" t="s">
        <v>298</v>
      </c>
      <c r="B216" s="25">
        <v>45.693083008720002</v>
      </c>
      <c r="C216" s="25"/>
      <c r="D216" s="25">
        <v>44.67997473922177</v>
      </c>
      <c r="E216" s="25"/>
      <c r="F216" s="25">
        <v>43.608049787438027</v>
      </c>
      <c r="G216" s="26"/>
      <c r="J216" s="52">
        <f>IF(VLOOKUP($A216,'[1]2. Child Protection'!$B$8:$BG$226,'[1]2. Child Protection'!V$1,FALSE)=B216,"",VLOOKUP($A216,'[1]2. Child Protection'!$B$8:$BG$226,'[1]2. Child Protection'!V$1,FALSE))</f>
        <v>46.18</v>
      </c>
      <c r="K216" s="52" t="str">
        <f>IF(VLOOKUP($A216,'[1]2. Child Protection'!$B$8:$BG$226,'[1]2. Child Protection'!W$1,FALSE)=C216,"",VLOOKUP($A216,'[1]2. Child Protection'!$B$8:$BG$226,'[1]2. Child Protection'!W$1,FALSE))</f>
        <v/>
      </c>
      <c r="L216" s="52">
        <f>IF(VLOOKUP($A216,'[1]2. Child Protection'!$B$8:$BG$226,'[1]2. Child Protection'!X$1,FALSE)=D216,"",VLOOKUP($A216,'[1]2. Child Protection'!$B$8:$BG$226,'[1]2. Child Protection'!X$1,FALSE))</f>
        <v>45.24</v>
      </c>
      <c r="M216" s="52" t="str">
        <f>IF(VLOOKUP($A216,'[1]2. Child Protection'!$B$8:$BG$226,'[1]2. Child Protection'!Y$1,FALSE)=E216,"",VLOOKUP($A216,'[1]2. Child Protection'!$B$8:$BG$226,'[1]2. Child Protection'!Y$1,FALSE))</f>
        <v/>
      </c>
      <c r="N216" s="52">
        <f>IF(VLOOKUP($A216,'[1]2. Child Protection'!$B$8:$BG$226,'[1]2. Child Protection'!Z$1,FALSE)=F216,"",VLOOKUP($A216,'[1]2. Child Protection'!$B$8:$BG$226,'[1]2. Child Protection'!Z$1,FALSE))</f>
        <v>44.14</v>
      </c>
      <c r="O216" s="52" t="str">
        <f>IF(VLOOKUP($A216,'[1]2. Child Protection'!$B$8:$BG$226,'[1]2. Child Protection'!AA$1,FALSE)=G216,"",VLOOKUP($A216,'[1]2. Child Protection'!$B$8:$BG$226,'[1]2. Child Protection'!AA$1,FALSE))</f>
        <v/>
      </c>
      <c r="P216" s="3" t="str">
        <f>IF(VLOOKUP($A216,'[1]2. Child Protection'!$B$8:$BG$226,'[1]2. Child Protection'!AB$1,FALSE)=H216,"",VLOOKUP($A216,'[1]2. Child Protection'!$B$8:$BG$226,'[1]2. Child Protection'!AB$1,FALSE))</f>
        <v>DHS, MICS, other national surveys, censuses and vital registration systems</v>
      </c>
    </row>
    <row r="217" spans="1:16" x14ac:dyDescent="0.2">
      <c r="A217" s="27" t="s">
        <v>327</v>
      </c>
      <c r="B217" s="13">
        <v>38.394760038686968</v>
      </c>
      <c r="C217" s="13"/>
      <c r="D217" s="13">
        <v>34.764081659359746</v>
      </c>
      <c r="E217" s="13"/>
      <c r="F217" s="13">
        <v>34.244189422584206</v>
      </c>
      <c r="G217" s="28"/>
      <c r="J217" s="52">
        <f>IF(VLOOKUP($A217,'[1]2. Child Protection'!$B$8:$BG$226,'[1]2. Child Protection'!V$1,FALSE)=B217,"",VLOOKUP($A217,'[1]2. Child Protection'!$B$8:$BG$226,'[1]2. Child Protection'!V$1,FALSE))</f>
        <v>39.020000000000003</v>
      </c>
      <c r="K217" s="52" t="str">
        <f>IF(VLOOKUP($A217,'[1]2. Child Protection'!$B$8:$BG$226,'[1]2. Child Protection'!W$1,FALSE)=C217,"",VLOOKUP($A217,'[1]2. Child Protection'!$B$8:$BG$226,'[1]2. Child Protection'!W$1,FALSE))</f>
        <v/>
      </c>
      <c r="L217" s="52">
        <f>IF(VLOOKUP($A217,'[1]2. Child Protection'!$B$8:$BG$226,'[1]2. Child Protection'!X$1,FALSE)=D217,"",VLOOKUP($A217,'[1]2. Child Protection'!$B$8:$BG$226,'[1]2. Child Protection'!X$1,FALSE))</f>
        <v>35.549999999999997</v>
      </c>
      <c r="M217" s="52" t="str">
        <f>IF(VLOOKUP($A217,'[1]2. Child Protection'!$B$8:$BG$226,'[1]2. Child Protection'!Y$1,FALSE)=E217,"",VLOOKUP($A217,'[1]2. Child Protection'!$B$8:$BG$226,'[1]2. Child Protection'!Y$1,FALSE))</f>
        <v/>
      </c>
      <c r="N217" s="52">
        <f>IF(VLOOKUP($A217,'[1]2. Child Protection'!$B$8:$BG$226,'[1]2. Child Protection'!Z$1,FALSE)=F217,"",VLOOKUP($A217,'[1]2. Child Protection'!$B$8:$BG$226,'[1]2. Child Protection'!Z$1,FALSE))</f>
        <v>34.99</v>
      </c>
      <c r="O217" s="52" t="str">
        <f>IF(VLOOKUP($A217,'[1]2. Child Protection'!$B$8:$BG$226,'[1]2. Child Protection'!AA$1,FALSE)=G217,"",VLOOKUP($A217,'[1]2. Child Protection'!$B$8:$BG$226,'[1]2. Child Protection'!AA$1,FALSE))</f>
        <v/>
      </c>
      <c r="P217" s="3" t="str">
        <f>IF(VLOOKUP($A217,'[1]2. Child Protection'!$B$8:$BG$226,'[1]2. Child Protection'!AB$1,FALSE)=H217,"",VLOOKUP($A217,'[1]2. Child Protection'!$B$8:$BG$226,'[1]2. Child Protection'!AB$1,FALSE))</f>
        <v>DHS, MICS, other national surveys, censuses and vital registration systems</v>
      </c>
    </row>
    <row r="218" spans="1:16" x14ac:dyDescent="0.2">
      <c r="A218" s="27" t="s">
        <v>328</v>
      </c>
      <c r="B218" s="13">
        <v>52.792217105388126</v>
      </c>
      <c r="C218" s="13"/>
      <c r="D218" s="13">
        <v>53.579279070053758</v>
      </c>
      <c r="E218" s="13"/>
      <c r="F218" s="13">
        <v>52.105473686145011</v>
      </c>
      <c r="G218" s="28"/>
      <c r="J218" s="52">
        <f>IF(VLOOKUP($A218,'[1]2. Child Protection'!$B$8:$BG$226,'[1]2. Child Protection'!V$1,FALSE)=B218,"",VLOOKUP($A218,'[1]2. Child Protection'!$B$8:$BG$226,'[1]2. Child Protection'!V$1,FALSE))</f>
        <v>53.14</v>
      </c>
      <c r="K218" s="52" t="str">
        <f>IF(VLOOKUP($A218,'[1]2. Child Protection'!$B$8:$BG$226,'[1]2. Child Protection'!W$1,FALSE)=C218,"",VLOOKUP($A218,'[1]2. Child Protection'!$B$8:$BG$226,'[1]2. Child Protection'!W$1,FALSE))</f>
        <v/>
      </c>
      <c r="L218" s="52">
        <f>IF(VLOOKUP($A218,'[1]2. Child Protection'!$B$8:$BG$226,'[1]2. Child Protection'!X$1,FALSE)=D218,"",VLOOKUP($A218,'[1]2. Child Protection'!$B$8:$BG$226,'[1]2. Child Protection'!X$1,FALSE))</f>
        <v>53.94</v>
      </c>
      <c r="M218" s="52" t="str">
        <f>IF(VLOOKUP($A218,'[1]2. Child Protection'!$B$8:$BG$226,'[1]2. Child Protection'!Y$1,FALSE)=E218,"",VLOOKUP($A218,'[1]2. Child Protection'!$B$8:$BG$226,'[1]2. Child Protection'!Y$1,FALSE))</f>
        <v/>
      </c>
      <c r="N218" s="52">
        <f>IF(VLOOKUP($A218,'[1]2. Child Protection'!$B$8:$BG$226,'[1]2. Child Protection'!Z$1,FALSE)=F218,"",VLOOKUP($A218,'[1]2. Child Protection'!$B$8:$BG$226,'[1]2. Child Protection'!Z$1,FALSE))</f>
        <v>52.45</v>
      </c>
      <c r="O218" s="52" t="str">
        <f>IF(VLOOKUP($A218,'[1]2. Child Protection'!$B$8:$BG$226,'[1]2. Child Protection'!AA$1,FALSE)=G218,"",VLOOKUP($A218,'[1]2. Child Protection'!$B$8:$BG$226,'[1]2. Child Protection'!AA$1,FALSE))</f>
        <v/>
      </c>
      <c r="P218" s="3" t="str">
        <f>IF(VLOOKUP($A218,'[1]2. Child Protection'!$B$8:$BG$226,'[1]2. Child Protection'!AB$1,FALSE)=H218,"",VLOOKUP($A218,'[1]2. Child Protection'!$B$8:$BG$226,'[1]2. Child Protection'!AB$1,FALSE))</f>
        <v>DHS, MICS, other national surveys, censuses and vital registration systems</v>
      </c>
    </row>
    <row r="219" spans="1:16" x14ac:dyDescent="0.2">
      <c r="A219" s="30" t="s">
        <v>300</v>
      </c>
      <c r="B219" s="13">
        <v>91.737890528415846</v>
      </c>
      <c r="C219" s="13"/>
      <c r="D219" s="13">
        <v>91.883951853110872</v>
      </c>
      <c r="E219" s="13"/>
      <c r="F219" s="13">
        <v>91.608752847823681</v>
      </c>
      <c r="G219" s="28"/>
      <c r="J219" s="52">
        <f>IF(VLOOKUP($A219,'[1]2. Child Protection'!$B$8:$BG$226,'[1]2. Child Protection'!V$1,FALSE)=B219,"",VLOOKUP($A219,'[1]2. Child Protection'!$B$8:$BG$226,'[1]2. Child Protection'!V$1,FALSE))</f>
        <v>91.73</v>
      </c>
      <c r="K219" s="52" t="str">
        <f>IF(VLOOKUP($A219,'[1]2. Child Protection'!$B$8:$BG$226,'[1]2. Child Protection'!W$1,FALSE)=C219,"",VLOOKUP($A219,'[1]2. Child Protection'!$B$8:$BG$226,'[1]2. Child Protection'!W$1,FALSE))</f>
        <v/>
      </c>
      <c r="L219" s="52">
        <f>IF(VLOOKUP($A219,'[1]2. Child Protection'!$B$8:$BG$226,'[1]2. Child Protection'!X$1,FALSE)=D219,"",VLOOKUP($A219,'[1]2. Child Protection'!$B$8:$BG$226,'[1]2. Child Protection'!X$1,FALSE))</f>
        <v>91.88</v>
      </c>
      <c r="M219" s="52" t="str">
        <f>IF(VLOOKUP($A219,'[1]2. Child Protection'!$B$8:$BG$226,'[1]2. Child Protection'!Y$1,FALSE)=E219,"",VLOOKUP($A219,'[1]2. Child Protection'!$B$8:$BG$226,'[1]2. Child Protection'!Y$1,FALSE))</f>
        <v/>
      </c>
      <c r="N219" s="52">
        <f>IF(VLOOKUP($A219,'[1]2. Child Protection'!$B$8:$BG$226,'[1]2. Child Protection'!Z$1,FALSE)=F219,"",VLOOKUP($A219,'[1]2. Child Protection'!$B$8:$BG$226,'[1]2. Child Protection'!Z$1,FALSE))</f>
        <v>91.59</v>
      </c>
      <c r="O219" s="52" t="str">
        <f>IF(VLOOKUP($A219,'[1]2. Child Protection'!$B$8:$BG$226,'[1]2. Child Protection'!AA$1,FALSE)=G219,"",VLOOKUP($A219,'[1]2. Child Protection'!$B$8:$BG$226,'[1]2. Child Protection'!AA$1,FALSE))</f>
        <v/>
      </c>
      <c r="P219" s="3" t="str">
        <f>IF(VLOOKUP($A219,'[1]2. Child Protection'!$B$8:$BG$226,'[1]2. Child Protection'!AB$1,FALSE)=H219,"",VLOOKUP($A219,'[1]2. Child Protection'!$B$8:$BG$226,'[1]2. Child Protection'!AB$1,FALSE))</f>
        <v>DHS, MICS, other national surveys, censuses and vital registration systems</v>
      </c>
    </row>
    <row r="220" spans="1:16" x14ac:dyDescent="0.2">
      <c r="A220" s="29" t="s">
        <v>301</v>
      </c>
      <c r="B220" s="13">
        <v>70.114296161326081</v>
      </c>
      <c r="C220" s="13"/>
      <c r="D220" s="13">
        <v>70.045104844015654</v>
      </c>
      <c r="E220" s="13"/>
      <c r="F220" s="13">
        <v>70.254134003238022</v>
      </c>
      <c r="G220" s="28"/>
      <c r="J220" s="52">
        <f>IF(VLOOKUP($A220,'[1]2. Child Protection'!$B$8:$BG$226,'[1]2. Child Protection'!V$1,FALSE)=B220,"",VLOOKUP($A220,'[1]2. Child Protection'!$B$8:$BG$226,'[1]2. Child Protection'!V$1,FALSE))</f>
        <v>70.11</v>
      </c>
      <c r="K220" s="52" t="str">
        <f>IF(VLOOKUP($A220,'[1]2. Child Protection'!$B$8:$BG$226,'[1]2. Child Protection'!W$1,FALSE)=C220,"",VLOOKUP($A220,'[1]2. Child Protection'!$B$8:$BG$226,'[1]2. Child Protection'!W$1,FALSE))</f>
        <v/>
      </c>
      <c r="L220" s="52">
        <f>IF(VLOOKUP($A220,'[1]2. Child Protection'!$B$8:$BG$226,'[1]2. Child Protection'!X$1,FALSE)=D220,"",VLOOKUP($A220,'[1]2. Child Protection'!$B$8:$BG$226,'[1]2. Child Protection'!X$1,FALSE))</f>
        <v>70.040000000000006</v>
      </c>
      <c r="M220" s="52" t="str">
        <f>IF(VLOOKUP($A220,'[1]2. Child Protection'!$B$8:$BG$226,'[1]2. Child Protection'!Y$1,FALSE)=E220,"",VLOOKUP($A220,'[1]2. Child Protection'!$B$8:$BG$226,'[1]2. Child Protection'!Y$1,FALSE))</f>
        <v/>
      </c>
      <c r="N220" s="52">
        <f>IF(VLOOKUP($A220,'[1]2. Child Protection'!$B$8:$BG$226,'[1]2. Child Protection'!Z$1,FALSE)=F220,"",VLOOKUP($A220,'[1]2. Child Protection'!$B$8:$BG$226,'[1]2. Child Protection'!Z$1,FALSE))</f>
        <v>70.25</v>
      </c>
      <c r="O220" s="52" t="str">
        <f>IF(VLOOKUP($A220,'[1]2. Child Protection'!$B$8:$BG$226,'[1]2. Child Protection'!AA$1,FALSE)=G220,"",VLOOKUP($A220,'[1]2. Child Protection'!$B$8:$BG$226,'[1]2. Child Protection'!AA$1,FALSE))</f>
        <v/>
      </c>
      <c r="P220" s="3" t="str">
        <f>IF(VLOOKUP($A220,'[1]2. Child Protection'!$B$8:$BG$226,'[1]2. Child Protection'!AB$1,FALSE)=H220,"",VLOOKUP($A220,'[1]2. Child Protection'!$B$8:$BG$226,'[1]2. Child Protection'!AB$1,FALSE))</f>
        <v>DHS, MICS, other national surveys, censuses and vital registration systems</v>
      </c>
    </row>
    <row r="221" spans="1:16" x14ac:dyDescent="0.2">
      <c r="A221" s="29" t="s">
        <v>302</v>
      </c>
      <c r="B221" s="13" t="s">
        <v>23</v>
      </c>
      <c r="C221" s="13"/>
      <c r="D221" s="13" t="s">
        <v>23</v>
      </c>
      <c r="E221" s="13"/>
      <c r="F221" s="13" t="s">
        <v>23</v>
      </c>
      <c r="G221" s="28"/>
      <c r="J221" s="52" t="str">
        <f>IF(VLOOKUP($A221,'[1]2. Child Protection'!$B$8:$BG$226,'[1]2. Child Protection'!V$1,FALSE)=B221,"",VLOOKUP($A221,'[1]2. Child Protection'!$B$8:$BG$226,'[1]2. Child Protection'!V$1,FALSE))</f>
        <v/>
      </c>
      <c r="K221" s="52" t="str">
        <f>IF(VLOOKUP($A221,'[1]2. Child Protection'!$B$8:$BG$226,'[1]2. Child Protection'!W$1,FALSE)=C221,"",VLOOKUP($A221,'[1]2. Child Protection'!$B$8:$BG$226,'[1]2. Child Protection'!W$1,FALSE))</f>
        <v/>
      </c>
      <c r="L221" s="52" t="str">
        <f>IF(VLOOKUP($A221,'[1]2. Child Protection'!$B$8:$BG$226,'[1]2. Child Protection'!X$1,FALSE)=D221,"",VLOOKUP($A221,'[1]2. Child Protection'!$B$8:$BG$226,'[1]2. Child Protection'!X$1,FALSE))</f>
        <v/>
      </c>
      <c r="M221" s="52" t="str">
        <f>IF(VLOOKUP($A221,'[1]2. Child Protection'!$B$8:$BG$226,'[1]2. Child Protection'!Y$1,FALSE)=E221,"",VLOOKUP($A221,'[1]2. Child Protection'!$B$8:$BG$226,'[1]2. Child Protection'!Y$1,FALSE))</f>
        <v/>
      </c>
      <c r="N221" s="52" t="str">
        <f>IF(VLOOKUP($A221,'[1]2. Child Protection'!$B$8:$BG$226,'[1]2. Child Protection'!Z$1,FALSE)=F221,"",VLOOKUP($A221,'[1]2. Child Protection'!$B$8:$BG$226,'[1]2. Child Protection'!Z$1,FALSE))</f>
        <v/>
      </c>
      <c r="O221" s="52" t="str">
        <f>IF(VLOOKUP($A221,'[1]2. Child Protection'!$B$8:$BG$226,'[1]2. Child Protection'!AA$1,FALSE)=G221,"",VLOOKUP($A221,'[1]2. Child Protection'!$B$8:$BG$226,'[1]2. Child Protection'!AA$1,FALSE))</f>
        <v/>
      </c>
      <c r="P221" s="3" t="str">
        <f>IF(VLOOKUP($A221,'[1]2. Child Protection'!$B$8:$BG$226,'[1]2. Child Protection'!AB$1,FALSE)=H221,"",VLOOKUP($A221,'[1]2. Child Protection'!$B$8:$BG$226,'[1]2. Child Protection'!AB$1,FALSE))</f>
        <v/>
      </c>
    </row>
    <row r="222" spans="1:16" s="2" customFormat="1" x14ac:dyDescent="0.2">
      <c r="A222" s="29" t="s">
        <v>303</v>
      </c>
      <c r="B222" s="15">
        <v>94.205913802060195</v>
      </c>
      <c r="C222" s="13"/>
      <c r="D222" s="15" t="s">
        <v>23</v>
      </c>
      <c r="E222" s="13"/>
      <c r="F222" s="15" t="s">
        <v>23</v>
      </c>
      <c r="G222" s="28"/>
      <c r="J222" s="19">
        <f>IF(VLOOKUP($A222,'[1]2. Child Protection'!$B$8:$BG$226,'[1]2. Child Protection'!V$1,FALSE)=B222,"",VLOOKUP($A222,'[1]2. Child Protection'!$B$8:$BG$226,'[1]2. Child Protection'!V$1,FALSE))</f>
        <v>94.87</v>
      </c>
      <c r="K222" s="19" t="str">
        <f>IF(VLOOKUP($A222,'[1]2. Child Protection'!$B$8:$BG$226,'[1]2. Child Protection'!W$1,FALSE)=C222,"",VLOOKUP($A222,'[1]2. Child Protection'!$B$8:$BG$226,'[1]2. Child Protection'!W$1,FALSE))</f>
        <v/>
      </c>
      <c r="L222" s="19" t="str">
        <f>IF(VLOOKUP($A222,'[1]2. Child Protection'!$B$8:$BG$226,'[1]2. Child Protection'!X$1,FALSE)=D222,"",VLOOKUP($A222,'[1]2. Child Protection'!$B$8:$BG$226,'[1]2. Child Protection'!X$1,FALSE))</f>
        <v/>
      </c>
      <c r="M222" s="19" t="str">
        <f>IF(VLOOKUP($A222,'[1]2. Child Protection'!$B$8:$BG$226,'[1]2. Child Protection'!Y$1,FALSE)=E222,"",VLOOKUP($A222,'[1]2. Child Protection'!$B$8:$BG$226,'[1]2. Child Protection'!Y$1,FALSE))</f>
        <v/>
      </c>
      <c r="N222" s="19" t="str">
        <f>IF(VLOOKUP($A222,'[1]2. Child Protection'!$B$8:$BG$226,'[1]2. Child Protection'!Z$1,FALSE)=F222,"",VLOOKUP($A222,'[1]2. Child Protection'!$B$8:$BG$226,'[1]2. Child Protection'!Z$1,FALSE))</f>
        <v/>
      </c>
      <c r="O222" s="19" t="str">
        <f>IF(VLOOKUP($A222,'[1]2. Child Protection'!$B$8:$BG$226,'[1]2. Child Protection'!AA$1,FALSE)=G222,"",VLOOKUP($A222,'[1]2. Child Protection'!$B$8:$BG$226,'[1]2. Child Protection'!AA$1,FALSE))</f>
        <v/>
      </c>
      <c r="P222" s="2" t="str">
        <f>IF(VLOOKUP($A222,'[1]2. Child Protection'!$B$8:$BG$226,'[1]2. Child Protection'!AB$1,FALSE)=H222,"",VLOOKUP($A222,'[1]2. Child Protection'!$B$8:$BG$226,'[1]2. Child Protection'!AB$1,FALSE))</f>
        <v>DHS, MICS, other national surveys, censuses and vital registration systems</v>
      </c>
    </row>
    <row r="223" spans="1:16" x14ac:dyDescent="0.2">
      <c r="A223" s="29" t="s">
        <v>304</v>
      </c>
      <c r="B223" s="13">
        <v>99.621219667148182</v>
      </c>
      <c r="C223" s="13"/>
      <c r="D223" s="15">
        <v>99.610316938268227</v>
      </c>
      <c r="E223" s="13"/>
      <c r="F223" s="15">
        <v>99.646243506146817</v>
      </c>
      <c r="G223" s="28"/>
      <c r="J223" s="52">
        <f>IF(VLOOKUP($A223,'[1]2. Child Protection'!$B$8:$BG$226,'[1]2. Child Protection'!V$1,FALSE)=B223,"",VLOOKUP($A223,'[1]2. Child Protection'!$B$8:$BG$226,'[1]2. Child Protection'!V$1,FALSE))</f>
        <v>99.62</v>
      </c>
      <c r="K223" s="52" t="str">
        <f>IF(VLOOKUP($A223,'[1]2. Child Protection'!$B$8:$BG$226,'[1]2. Child Protection'!W$1,FALSE)=C223,"",VLOOKUP($A223,'[1]2. Child Protection'!$B$8:$BG$226,'[1]2. Child Protection'!W$1,FALSE))</f>
        <v/>
      </c>
      <c r="L223" s="52">
        <f>IF(VLOOKUP($A223,'[1]2. Child Protection'!$B$8:$BG$226,'[1]2. Child Protection'!X$1,FALSE)=D223,"",VLOOKUP($A223,'[1]2. Child Protection'!$B$8:$BG$226,'[1]2. Child Protection'!X$1,FALSE))</f>
        <v>99.61</v>
      </c>
      <c r="M223" s="52" t="str">
        <f>IF(VLOOKUP($A223,'[1]2. Child Protection'!$B$8:$BG$226,'[1]2. Child Protection'!Y$1,FALSE)=E223,"",VLOOKUP($A223,'[1]2. Child Protection'!$B$8:$BG$226,'[1]2. Child Protection'!Y$1,FALSE))</f>
        <v/>
      </c>
      <c r="N223" s="52">
        <f>IF(VLOOKUP($A223,'[1]2. Child Protection'!$B$8:$BG$226,'[1]2. Child Protection'!Z$1,FALSE)=F223,"",VLOOKUP($A223,'[1]2. Child Protection'!$B$8:$BG$226,'[1]2. Child Protection'!Z$1,FALSE))</f>
        <v>99.65</v>
      </c>
      <c r="O223" s="52" t="str">
        <f>IF(VLOOKUP($A223,'[1]2. Child Protection'!$B$8:$BG$226,'[1]2. Child Protection'!AA$1,FALSE)=G223,"",VLOOKUP($A223,'[1]2. Child Protection'!$B$8:$BG$226,'[1]2. Child Protection'!AA$1,FALSE))</f>
        <v/>
      </c>
      <c r="P223" s="3" t="str">
        <f>IF(VLOOKUP($A223,'[1]2. Child Protection'!$B$8:$BG$226,'[1]2. Child Protection'!AB$1,FALSE)=H223,"",VLOOKUP($A223,'[1]2. Child Protection'!$B$8:$BG$226,'[1]2. Child Protection'!AB$1,FALSE))</f>
        <v>DHS, MICS, other national surveys, censuses and vital registration systems</v>
      </c>
    </row>
    <row r="224" spans="1:16" x14ac:dyDescent="0.2">
      <c r="A224" s="27" t="s">
        <v>329</v>
      </c>
      <c r="B224" s="13">
        <v>99.262465363054474</v>
      </c>
      <c r="C224" s="13"/>
      <c r="D224" s="13">
        <v>99.241187715385905</v>
      </c>
      <c r="E224" s="13"/>
      <c r="F224" s="13">
        <v>99.31123656352014</v>
      </c>
      <c r="G224" s="28"/>
      <c r="J224" s="52">
        <f>IF(VLOOKUP($A224,'[1]2. Child Protection'!$B$8:$BG$226,'[1]2. Child Protection'!V$1,FALSE)=B224,"",VLOOKUP($A224,'[1]2. Child Protection'!$B$8:$BG$226,'[1]2. Child Protection'!V$1,FALSE))</f>
        <v>99.26</v>
      </c>
      <c r="K224" s="52" t="str">
        <f>IF(VLOOKUP($A224,'[1]2. Child Protection'!$B$8:$BG$226,'[1]2. Child Protection'!W$1,FALSE)=C224,"",VLOOKUP($A224,'[1]2. Child Protection'!$B$8:$BG$226,'[1]2. Child Protection'!W$1,FALSE))</f>
        <v/>
      </c>
      <c r="L224" s="52">
        <f>IF(VLOOKUP($A224,'[1]2. Child Protection'!$B$8:$BG$226,'[1]2. Child Protection'!X$1,FALSE)=D224,"",VLOOKUP($A224,'[1]2. Child Protection'!$B$8:$BG$226,'[1]2. Child Protection'!X$1,FALSE))</f>
        <v>99.23</v>
      </c>
      <c r="M224" s="52" t="str">
        <f>IF(VLOOKUP($A224,'[1]2. Child Protection'!$B$8:$BG$226,'[1]2. Child Protection'!Y$1,FALSE)=E224,"",VLOOKUP($A224,'[1]2. Child Protection'!$B$8:$BG$226,'[1]2. Child Protection'!Y$1,FALSE))</f>
        <v/>
      </c>
      <c r="N224" s="52">
        <f>IF(VLOOKUP($A224,'[1]2. Child Protection'!$B$8:$BG$226,'[1]2. Child Protection'!Z$1,FALSE)=F224,"",VLOOKUP($A224,'[1]2. Child Protection'!$B$8:$BG$226,'[1]2. Child Protection'!Z$1,FALSE))</f>
        <v>99.31</v>
      </c>
      <c r="O224" s="52" t="str">
        <f>IF(VLOOKUP($A224,'[1]2. Child Protection'!$B$8:$BG$226,'[1]2. Child Protection'!AA$1,FALSE)=G224,"",VLOOKUP($A224,'[1]2. Child Protection'!$B$8:$BG$226,'[1]2. Child Protection'!AA$1,FALSE))</f>
        <v/>
      </c>
      <c r="P224" s="3" t="str">
        <f>IF(VLOOKUP($A224,'[1]2. Child Protection'!$B$8:$BG$226,'[1]2. Child Protection'!AB$1,FALSE)=H224,"",VLOOKUP($A224,'[1]2. Child Protection'!$B$8:$BG$226,'[1]2. Child Protection'!AB$1,FALSE))</f>
        <v>DHS, MICS, other national surveys, censuses and vital registration systems</v>
      </c>
    </row>
    <row r="225" spans="1:16" x14ac:dyDescent="0.2">
      <c r="A225" s="27" t="s">
        <v>330</v>
      </c>
      <c r="B225" s="13">
        <v>99.999999999999986</v>
      </c>
      <c r="C225" s="13"/>
      <c r="D225" s="13">
        <v>100.00000000000001</v>
      </c>
      <c r="E225" s="13"/>
      <c r="F225" s="13">
        <v>100.00000000000003</v>
      </c>
      <c r="G225" s="28"/>
      <c r="J225" s="52" t="str">
        <f>IF(VLOOKUP($A225,'[1]2. Child Protection'!$B$8:$BG$226,'[1]2. Child Protection'!V$1,FALSE)=B225,"",VLOOKUP($A225,'[1]2. Child Protection'!$B$8:$BG$226,'[1]2. Child Protection'!V$1,FALSE))</f>
        <v/>
      </c>
      <c r="K225" s="52" t="str">
        <f>IF(VLOOKUP($A225,'[1]2. Child Protection'!$B$8:$BG$226,'[1]2. Child Protection'!W$1,FALSE)=C225,"",VLOOKUP($A225,'[1]2. Child Protection'!$B$8:$BG$226,'[1]2. Child Protection'!W$1,FALSE))</f>
        <v/>
      </c>
      <c r="L225" s="52" t="str">
        <f>IF(VLOOKUP($A225,'[1]2. Child Protection'!$B$8:$BG$226,'[1]2. Child Protection'!X$1,FALSE)=D225,"",VLOOKUP($A225,'[1]2. Child Protection'!$B$8:$BG$226,'[1]2. Child Protection'!X$1,FALSE))</f>
        <v/>
      </c>
      <c r="M225" s="52" t="str">
        <f>IF(VLOOKUP($A225,'[1]2. Child Protection'!$B$8:$BG$226,'[1]2. Child Protection'!Y$1,FALSE)=E225,"",VLOOKUP($A225,'[1]2. Child Protection'!$B$8:$BG$226,'[1]2. Child Protection'!Y$1,FALSE))</f>
        <v/>
      </c>
      <c r="N225" s="52" t="str">
        <f>IF(VLOOKUP($A225,'[1]2. Child Protection'!$B$8:$BG$226,'[1]2. Child Protection'!Z$1,FALSE)=F225,"",VLOOKUP($A225,'[1]2. Child Protection'!$B$8:$BG$226,'[1]2. Child Protection'!Z$1,FALSE))</f>
        <v/>
      </c>
      <c r="O225" s="52" t="str">
        <f>IF(VLOOKUP($A225,'[1]2. Child Protection'!$B$8:$BG$226,'[1]2. Child Protection'!AA$1,FALSE)=G225,"",VLOOKUP($A225,'[1]2. Child Protection'!$B$8:$BG$226,'[1]2. Child Protection'!AA$1,FALSE))</f>
        <v/>
      </c>
      <c r="P225" s="3" t="str">
        <f>IF(VLOOKUP($A225,'[1]2. Child Protection'!$B$8:$BG$226,'[1]2. Child Protection'!AB$1,FALSE)=H225,"",VLOOKUP($A225,'[1]2. Child Protection'!$B$8:$BG$226,'[1]2. Child Protection'!AB$1,FALSE))</f>
        <v>DHS, MICS, other national surveys, censuses and vital registration systems</v>
      </c>
    </row>
    <row r="226" spans="1:16" x14ac:dyDescent="0.2">
      <c r="A226" s="29" t="s">
        <v>306</v>
      </c>
      <c r="B226" s="13">
        <v>100</v>
      </c>
      <c r="C226" s="13"/>
      <c r="D226" s="13">
        <v>100.00000000000001</v>
      </c>
      <c r="E226" s="13"/>
      <c r="F226" s="13">
        <v>100</v>
      </c>
      <c r="G226" s="28"/>
      <c r="J226" s="52" t="str">
        <f>IF(VLOOKUP($A226,'[1]2. Child Protection'!$B$8:$BG$226,'[1]2. Child Protection'!V$1,FALSE)=B226,"",VLOOKUP($A226,'[1]2. Child Protection'!$B$8:$BG$226,'[1]2. Child Protection'!V$1,FALSE))</f>
        <v/>
      </c>
      <c r="K226" s="52" t="str">
        <f>IF(VLOOKUP($A226,'[1]2. Child Protection'!$B$8:$BG$226,'[1]2. Child Protection'!W$1,FALSE)=C226,"",VLOOKUP($A226,'[1]2. Child Protection'!$B$8:$BG$226,'[1]2. Child Protection'!W$1,FALSE))</f>
        <v/>
      </c>
      <c r="L226" s="52" t="str">
        <f>IF(VLOOKUP($A226,'[1]2. Child Protection'!$B$8:$BG$226,'[1]2. Child Protection'!X$1,FALSE)=D226,"",VLOOKUP($A226,'[1]2. Child Protection'!$B$8:$BG$226,'[1]2. Child Protection'!X$1,FALSE))</f>
        <v/>
      </c>
      <c r="M226" s="52" t="str">
        <f>IF(VLOOKUP($A226,'[1]2. Child Protection'!$B$8:$BG$226,'[1]2. Child Protection'!Y$1,FALSE)=E226,"",VLOOKUP($A226,'[1]2. Child Protection'!$B$8:$BG$226,'[1]2. Child Protection'!Y$1,FALSE))</f>
        <v/>
      </c>
      <c r="N226" s="52" t="str">
        <f>IF(VLOOKUP($A226,'[1]2. Child Protection'!$B$8:$BG$226,'[1]2. Child Protection'!Z$1,FALSE)=F226,"",VLOOKUP($A226,'[1]2. Child Protection'!$B$8:$BG$226,'[1]2. Child Protection'!Z$1,FALSE))</f>
        <v/>
      </c>
      <c r="O226" s="52" t="str">
        <f>IF(VLOOKUP($A226,'[1]2. Child Protection'!$B$8:$BG$226,'[1]2. Child Protection'!AA$1,FALSE)=G226,"",VLOOKUP($A226,'[1]2. Child Protection'!$B$8:$BG$226,'[1]2. Child Protection'!AA$1,FALSE))</f>
        <v/>
      </c>
      <c r="P226" s="3" t="str">
        <f>IF(VLOOKUP($A226,'[1]2. Child Protection'!$B$8:$BG$226,'[1]2. Child Protection'!AB$1,FALSE)=H226,"",VLOOKUP($A226,'[1]2. Child Protection'!$B$8:$BG$226,'[1]2. Child Protection'!AB$1,FALSE))</f>
        <v>DHS, MICS, other national surveys, censuses and vital registration systems</v>
      </c>
    </row>
    <row r="227" spans="1:16" x14ac:dyDescent="0.2">
      <c r="A227" s="29" t="s">
        <v>307</v>
      </c>
      <c r="B227" s="13">
        <v>44.186563703249611</v>
      </c>
      <c r="C227" s="13"/>
      <c r="D227" s="13">
        <v>44.516217921867977</v>
      </c>
      <c r="E227" s="13"/>
      <c r="F227" s="13">
        <v>43.848768735358128</v>
      </c>
      <c r="G227" s="28"/>
      <c r="J227" s="52">
        <f>IF(VLOOKUP($A227,'[1]2. Child Protection'!$B$8:$BG$226,'[1]2. Child Protection'!V$1,FALSE)=B227,"",VLOOKUP($A227,'[1]2. Child Protection'!$B$8:$BG$226,'[1]2. Child Protection'!V$1,FALSE))</f>
        <v>44.79</v>
      </c>
      <c r="K227" s="52" t="str">
        <f>IF(VLOOKUP($A227,'[1]2. Child Protection'!$B$8:$BG$226,'[1]2. Child Protection'!W$1,FALSE)=C227,"",VLOOKUP($A227,'[1]2. Child Protection'!$B$8:$BG$226,'[1]2. Child Protection'!W$1,FALSE))</f>
        <v/>
      </c>
      <c r="L227" s="52">
        <f>IF(VLOOKUP($A227,'[1]2. Child Protection'!$B$8:$BG$226,'[1]2. Child Protection'!X$1,FALSE)=D227,"",VLOOKUP($A227,'[1]2. Child Protection'!$B$8:$BG$226,'[1]2. Child Protection'!X$1,FALSE))</f>
        <v>45.14</v>
      </c>
      <c r="M227" s="52" t="str">
        <f>IF(VLOOKUP($A227,'[1]2. Child Protection'!$B$8:$BG$226,'[1]2. Child Protection'!Y$1,FALSE)=E227,"",VLOOKUP($A227,'[1]2. Child Protection'!$B$8:$BG$226,'[1]2. Child Protection'!Y$1,FALSE))</f>
        <v/>
      </c>
      <c r="N227" s="52">
        <f>IF(VLOOKUP($A227,'[1]2. Child Protection'!$B$8:$BG$226,'[1]2. Child Protection'!Z$1,FALSE)=F227,"",VLOOKUP($A227,'[1]2. Child Protection'!$B$8:$BG$226,'[1]2. Child Protection'!Z$1,FALSE))</f>
        <v>44.44</v>
      </c>
      <c r="O227" s="52" t="str">
        <f>IF(VLOOKUP($A227,'[1]2. Child Protection'!$B$8:$BG$226,'[1]2. Child Protection'!AA$1,FALSE)=G227,"",VLOOKUP($A227,'[1]2. Child Protection'!$B$8:$BG$226,'[1]2. Child Protection'!AA$1,FALSE))</f>
        <v/>
      </c>
      <c r="P227" s="3" t="str">
        <f>IF(VLOOKUP($A227,'[1]2. Child Protection'!$B$8:$BG$226,'[1]2. Child Protection'!AB$1,FALSE)=H227,"",VLOOKUP($A227,'[1]2. Child Protection'!$B$8:$BG$226,'[1]2. Child Protection'!AB$1,FALSE))</f>
        <v>DHS, MICS, other national surveys, censuses and vital registration systems</v>
      </c>
    </row>
    <row r="228" spans="1:16" x14ac:dyDescent="0.2">
      <c r="A228" s="31" t="s">
        <v>310</v>
      </c>
      <c r="B228" s="32">
        <v>73.635117978641134</v>
      </c>
      <c r="C228" s="32"/>
      <c r="D228" s="32">
        <v>74.798898908734444</v>
      </c>
      <c r="E228" s="32"/>
      <c r="F228" s="32">
        <v>74.133182786447449</v>
      </c>
      <c r="G228" s="33"/>
      <c r="J228" s="52">
        <f>IF(VLOOKUP($A228,'[1]2. Child Protection'!$B$8:$BG$226,'[1]2. Child Protection'!V$1,FALSE)=B228,"",VLOOKUP($A228,'[1]2. Child Protection'!$B$8:$BG$226,'[1]2. Child Protection'!V$1,FALSE))</f>
        <v>75.430000000000007</v>
      </c>
      <c r="K228" s="52" t="str">
        <f>IF(VLOOKUP($A228,'[1]2. Child Protection'!$B$8:$BG$226,'[1]2. Child Protection'!W$1,FALSE)=C228,"",VLOOKUP($A228,'[1]2. Child Protection'!$B$8:$BG$226,'[1]2. Child Protection'!W$1,FALSE))</f>
        <v/>
      </c>
      <c r="L228" s="52">
        <f>IF(VLOOKUP($A228,'[1]2. Child Protection'!$B$8:$BG$226,'[1]2. Child Protection'!X$1,FALSE)=D228,"",VLOOKUP($A228,'[1]2. Child Protection'!$B$8:$BG$226,'[1]2. Child Protection'!X$1,FALSE))</f>
        <v>75.88</v>
      </c>
      <c r="M228" s="52" t="str">
        <f>IF(VLOOKUP($A228,'[1]2. Child Protection'!$B$8:$BG$226,'[1]2. Child Protection'!Y$1,FALSE)=E228,"",VLOOKUP($A228,'[1]2. Child Protection'!$B$8:$BG$226,'[1]2. Child Protection'!Y$1,FALSE))</f>
        <v/>
      </c>
      <c r="N228" s="52">
        <f>IF(VLOOKUP($A228,'[1]2. Child Protection'!$B$8:$BG$226,'[1]2. Child Protection'!Z$1,FALSE)=F228,"",VLOOKUP($A228,'[1]2. Child Protection'!$B$8:$BG$226,'[1]2. Child Protection'!Z$1,FALSE))</f>
        <v>75.25</v>
      </c>
      <c r="O228" s="52" t="str">
        <f>IF(VLOOKUP($A228,'[1]2. Child Protection'!$B$8:$BG$226,'[1]2. Child Protection'!AA$1,FALSE)=G228,"",VLOOKUP($A228,'[1]2. Child Protection'!$B$8:$BG$226,'[1]2. Child Protection'!AA$1,FALSE))</f>
        <v/>
      </c>
      <c r="P228" s="3" t="str">
        <f>IF(VLOOKUP($A228,'[1]2. Child Protection'!$B$8:$BG$226,'[1]2. Child Protection'!AB$1,FALSE)=H228,"",VLOOKUP($A228,'[1]2. Child Protection'!$B$8:$BG$226,'[1]2. Child Protection'!AB$1,FALSE))</f>
        <v>DHS, MICS, other national surveys, censuses and vital registration systems</v>
      </c>
    </row>
    <row r="229" spans="1:16" x14ac:dyDescent="0.2">
      <c r="A229" s="19"/>
      <c r="B229" s="13"/>
      <c r="C229" s="13"/>
      <c r="D229" s="13"/>
      <c r="E229" s="13"/>
      <c r="F229" s="13"/>
      <c r="G229" s="13"/>
    </row>
    <row r="230" spans="1:16" x14ac:dyDescent="0.2">
      <c r="A230" s="34" t="s">
        <v>311</v>
      </c>
      <c r="B230" s="35" t="s">
        <v>312</v>
      </c>
      <c r="C230" s="13"/>
      <c r="D230" s="13"/>
      <c r="E230" s="13"/>
      <c r="F230" s="13"/>
      <c r="G230" s="13"/>
    </row>
    <row r="231" spans="1:16" x14ac:dyDescent="0.2">
      <c r="A231" s="34"/>
      <c r="B231" s="35" t="s">
        <v>313</v>
      </c>
      <c r="C231" s="36"/>
      <c r="D231" s="2"/>
      <c r="F231" s="2"/>
    </row>
    <row r="232" spans="1:16" x14ac:dyDescent="0.2">
      <c r="A232" s="34"/>
      <c r="B232" s="35" t="s">
        <v>314</v>
      </c>
      <c r="C232" s="36"/>
      <c r="D232" s="2"/>
      <c r="F232" s="2"/>
    </row>
    <row r="233" spans="1:16" x14ac:dyDescent="0.2">
      <c r="B233" s="2" t="s">
        <v>315</v>
      </c>
      <c r="C233" s="36"/>
      <c r="D233" s="2"/>
      <c r="F233" s="2"/>
    </row>
    <row r="234" spans="1:16" x14ac:dyDescent="0.2">
      <c r="B234" s="2" t="s">
        <v>316</v>
      </c>
      <c r="C234" s="36"/>
      <c r="D234" s="2"/>
      <c r="F234" s="2"/>
    </row>
    <row r="235" spans="1:16" ht="15" x14ac:dyDescent="0.2">
      <c r="B235" s="37" t="s">
        <v>317</v>
      </c>
      <c r="C235" s="36"/>
      <c r="D235" s="2"/>
      <c r="F235" s="2"/>
    </row>
    <row r="236" spans="1:16" x14ac:dyDescent="0.2">
      <c r="B236" s="38" t="s">
        <v>318</v>
      </c>
      <c r="C236" s="36"/>
      <c r="D236" s="2"/>
      <c r="F236" s="2"/>
    </row>
    <row r="237" spans="1:16" x14ac:dyDescent="0.2">
      <c r="B237" s="36"/>
      <c r="C237" s="36"/>
      <c r="D237" s="2"/>
      <c r="F237" s="2"/>
    </row>
    <row r="238" spans="1:16" x14ac:dyDescent="0.2">
      <c r="A238" s="1" t="s">
        <v>319</v>
      </c>
      <c r="B238" s="2" t="s">
        <v>320</v>
      </c>
      <c r="C238" s="36"/>
      <c r="D238" s="2"/>
      <c r="F238" s="2"/>
    </row>
    <row r="239" spans="1:16" x14ac:dyDescent="0.2">
      <c r="B239" s="36"/>
      <c r="C239" s="36"/>
      <c r="D239" s="2"/>
      <c r="F239" s="2"/>
    </row>
    <row r="240" spans="1:16" x14ac:dyDescent="0.2">
      <c r="A240" s="1" t="s">
        <v>321</v>
      </c>
      <c r="B240" s="36" t="s">
        <v>322</v>
      </c>
      <c r="C240" s="36"/>
      <c r="D240" s="2"/>
      <c r="F240" s="2"/>
    </row>
    <row r="241" spans="1:8" x14ac:dyDescent="0.2">
      <c r="B241" s="36"/>
      <c r="C241" s="36"/>
      <c r="D241" s="2"/>
      <c r="F241" s="2"/>
    </row>
    <row r="242" spans="1:8" s="8" customFormat="1" x14ac:dyDescent="0.2">
      <c r="A242" s="39" t="s">
        <v>323</v>
      </c>
      <c r="B242" s="40"/>
      <c r="C242" s="7"/>
      <c r="D242" s="7"/>
      <c r="E242" s="7"/>
      <c r="F242" s="7"/>
      <c r="G242" s="7"/>
      <c r="H242" s="7"/>
    </row>
    <row r="243" spans="1:8" s="8" customFormat="1" x14ac:dyDescent="0.2">
      <c r="A243" s="1" t="s">
        <v>324</v>
      </c>
      <c r="B243" s="41" t="s">
        <v>325</v>
      </c>
      <c r="C243" s="7"/>
      <c r="D243" s="7"/>
      <c r="E243" s="7"/>
      <c r="F243" s="7"/>
      <c r="G243" s="7"/>
      <c r="H243" s="7"/>
    </row>
    <row r="244" spans="1:8" x14ac:dyDescent="0.2">
      <c r="B244" s="36"/>
      <c r="C244" s="36"/>
      <c r="D244" s="2"/>
      <c r="F244" s="2"/>
    </row>
    <row r="245" spans="1:8" x14ac:dyDescent="0.2">
      <c r="B245" s="36"/>
      <c r="C245" s="36"/>
      <c r="D245" s="2"/>
      <c r="F245" s="2"/>
    </row>
    <row r="246" spans="1:8" x14ac:dyDescent="0.2">
      <c r="B246" s="36"/>
      <c r="C246" s="36"/>
      <c r="D246" s="2"/>
      <c r="F246" s="2"/>
    </row>
    <row r="247" spans="1:8" x14ac:dyDescent="0.2">
      <c r="B247" s="36"/>
      <c r="C247" s="36"/>
      <c r="D247" s="2"/>
      <c r="F247" s="2"/>
    </row>
    <row r="248" spans="1:8" x14ac:dyDescent="0.2">
      <c r="B248" s="36"/>
      <c r="C248" s="36"/>
      <c r="D248" s="2"/>
      <c r="F248" s="2"/>
    </row>
    <row r="249" spans="1:8" x14ac:dyDescent="0.2">
      <c r="B249" s="36"/>
      <c r="C249" s="36"/>
      <c r="D249" s="2"/>
      <c r="F249" s="2"/>
    </row>
    <row r="250" spans="1:8" x14ac:dyDescent="0.2">
      <c r="B250" s="36"/>
      <c r="C250" s="36"/>
      <c r="D250" s="2"/>
      <c r="F250" s="2"/>
    </row>
    <row r="251" spans="1:8" x14ac:dyDescent="0.2">
      <c r="B251" s="36"/>
      <c r="C251" s="36"/>
      <c r="D251" s="2"/>
      <c r="F251" s="2"/>
    </row>
    <row r="252" spans="1:8" x14ac:dyDescent="0.2">
      <c r="B252" s="36"/>
      <c r="C252" s="36"/>
      <c r="D252" s="2"/>
      <c r="F252" s="2"/>
    </row>
    <row r="253" spans="1:8" x14ac:dyDescent="0.2">
      <c r="B253" s="36"/>
      <c r="C253" s="36"/>
      <c r="D253" s="2"/>
      <c r="F253" s="2"/>
    </row>
    <row r="254" spans="1:8" x14ac:dyDescent="0.2">
      <c r="B254" s="36"/>
      <c r="C254" s="36"/>
      <c r="D254" s="2"/>
      <c r="F254" s="2"/>
    </row>
    <row r="255" spans="1:8" x14ac:dyDescent="0.2">
      <c r="B255" s="36"/>
      <c r="C255" s="36"/>
      <c r="D255" s="2"/>
      <c r="F255" s="2"/>
    </row>
    <row r="256" spans="1:8" x14ac:dyDescent="0.2">
      <c r="B256" s="36"/>
      <c r="C256" s="36"/>
      <c r="D256" s="2"/>
      <c r="F256" s="2"/>
    </row>
    <row r="257" spans="2:6" x14ac:dyDescent="0.2">
      <c r="B257" s="36"/>
      <c r="C257" s="36"/>
      <c r="D257" s="2"/>
      <c r="F257" s="2"/>
    </row>
    <row r="258" spans="2:6" x14ac:dyDescent="0.2">
      <c r="B258" s="36"/>
      <c r="C258" s="36"/>
      <c r="D258" s="2"/>
      <c r="F258" s="2"/>
    </row>
    <row r="259" spans="2:6" x14ac:dyDescent="0.2">
      <c r="B259" s="36"/>
      <c r="C259" s="36"/>
      <c r="D259" s="2"/>
      <c r="F259" s="2"/>
    </row>
    <row r="260" spans="2:6" x14ac:dyDescent="0.2">
      <c r="B260" s="36"/>
      <c r="C260" s="36"/>
      <c r="D260" s="2"/>
      <c r="F260" s="2"/>
    </row>
    <row r="261" spans="2:6" x14ac:dyDescent="0.2">
      <c r="B261" s="36"/>
      <c r="C261" s="36"/>
      <c r="D261" s="2"/>
      <c r="F261" s="2"/>
    </row>
    <row r="262" spans="2:6" x14ac:dyDescent="0.2">
      <c r="B262" s="36"/>
      <c r="C262" s="36"/>
      <c r="D262" s="2"/>
      <c r="F262" s="2"/>
    </row>
    <row r="263" spans="2:6" x14ac:dyDescent="0.2">
      <c r="B263" s="36"/>
      <c r="C263" s="36"/>
      <c r="D263" s="2"/>
      <c r="F263" s="2"/>
    </row>
    <row r="264" spans="2:6" x14ac:dyDescent="0.2">
      <c r="B264" s="36"/>
      <c r="C264" s="36"/>
      <c r="D264" s="2"/>
      <c r="F264" s="2"/>
    </row>
    <row r="265" spans="2:6" x14ac:dyDescent="0.2">
      <c r="B265" s="36"/>
      <c r="C265" s="36"/>
      <c r="D265" s="2"/>
      <c r="F265" s="2"/>
    </row>
    <row r="266" spans="2:6" x14ac:dyDescent="0.2">
      <c r="B266" s="36"/>
      <c r="C266" s="36"/>
      <c r="D266" s="2"/>
      <c r="F266" s="2"/>
    </row>
    <row r="267" spans="2:6" x14ac:dyDescent="0.2">
      <c r="B267" s="36"/>
      <c r="C267" s="36"/>
      <c r="D267" s="2"/>
      <c r="F267" s="2"/>
    </row>
    <row r="268" spans="2:6" x14ac:dyDescent="0.2">
      <c r="B268" s="36"/>
      <c r="C268" s="36"/>
      <c r="D268" s="2"/>
      <c r="F268" s="2"/>
    </row>
    <row r="269" spans="2:6" x14ac:dyDescent="0.2">
      <c r="B269" s="36"/>
      <c r="C269" s="36"/>
      <c r="D269" s="2"/>
      <c r="F269" s="2"/>
    </row>
    <row r="270" spans="2:6" x14ac:dyDescent="0.2">
      <c r="B270" s="36"/>
      <c r="C270" s="36"/>
      <c r="D270" s="2"/>
      <c r="F270" s="2"/>
    </row>
    <row r="271" spans="2:6" x14ac:dyDescent="0.2">
      <c r="B271" s="36"/>
      <c r="C271" s="36"/>
      <c r="D271" s="2"/>
      <c r="F271" s="2"/>
    </row>
    <row r="272" spans="2:6" x14ac:dyDescent="0.2">
      <c r="B272" s="36"/>
      <c r="C272" s="36"/>
      <c r="D272" s="2"/>
      <c r="F272" s="2"/>
    </row>
    <row r="273" spans="2:6" x14ac:dyDescent="0.2">
      <c r="B273" s="36"/>
      <c r="C273" s="36"/>
      <c r="D273" s="2"/>
      <c r="F273" s="2"/>
    </row>
    <row r="274" spans="2:6" x14ac:dyDescent="0.2">
      <c r="B274" s="36"/>
      <c r="C274" s="36"/>
      <c r="D274" s="2"/>
      <c r="F274" s="2"/>
    </row>
    <row r="275" spans="2:6" x14ac:dyDescent="0.2">
      <c r="B275" s="36"/>
      <c r="C275" s="36"/>
      <c r="D275" s="2"/>
      <c r="F275" s="2"/>
    </row>
    <row r="276" spans="2:6" x14ac:dyDescent="0.2">
      <c r="B276" s="36"/>
      <c r="C276" s="36"/>
      <c r="D276" s="2"/>
      <c r="F276" s="2"/>
    </row>
    <row r="277" spans="2:6" x14ac:dyDescent="0.2">
      <c r="B277" s="36"/>
      <c r="C277" s="36"/>
      <c r="D277" s="2"/>
      <c r="F277" s="2"/>
    </row>
    <row r="278" spans="2:6" x14ac:dyDescent="0.2">
      <c r="B278" s="36"/>
      <c r="C278" s="36"/>
      <c r="D278" s="2"/>
      <c r="F278" s="2"/>
    </row>
    <row r="279" spans="2:6" x14ac:dyDescent="0.2">
      <c r="B279" s="36"/>
      <c r="C279" s="36"/>
      <c r="D279" s="2"/>
      <c r="F279" s="2"/>
    </row>
    <row r="280" spans="2:6" x14ac:dyDescent="0.2">
      <c r="B280" s="36"/>
      <c r="C280" s="36"/>
      <c r="D280" s="2"/>
      <c r="F280" s="2"/>
    </row>
    <row r="281" spans="2:6" x14ac:dyDescent="0.2">
      <c r="B281" s="36"/>
      <c r="C281" s="36"/>
      <c r="D281" s="2"/>
      <c r="F281" s="2"/>
    </row>
    <row r="282" spans="2:6" x14ac:dyDescent="0.2">
      <c r="B282" s="36"/>
      <c r="C282" s="36"/>
      <c r="D282" s="2"/>
      <c r="F282" s="2"/>
    </row>
    <row r="283" spans="2:6" x14ac:dyDescent="0.2">
      <c r="B283" s="36"/>
      <c r="C283" s="36"/>
      <c r="D283" s="2"/>
      <c r="F283" s="2"/>
    </row>
    <row r="284" spans="2:6" x14ac:dyDescent="0.2">
      <c r="B284" s="36"/>
      <c r="C284" s="36"/>
      <c r="D284" s="2"/>
      <c r="F284" s="2"/>
    </row>
    <row r="285" spans="2:6" x14ac:dyDescent="0.2">
      <c r="B285" s="36"/>
      <c r="C285" s="36"/>
      <c r="D285" s="2"/>
      <c r="F285" s="2"/>
    </row>
    <row r="286" spans="2:6" x14ac:dyDescent="0.2">
      <c r="B286" s="36"/>
      <c r="C286" s="36"/>
      <c r="D286" s="2"/>
      <c r="F286" s="2"/>
    </row>
    <row r="287" spans="2:6" x14ac:dyDescent="0.2">
      <c r="B287" s="36"/>
      <c r="C287" s="36"/>
      <c r="D287" s="2"/>
      <c r="F287" s="2"/>
    </row>
    <row r="288" spans="2:6" x14ac:dyDescent="0.2">
      <c r="B288" s="36"/>
      <c r="C288" s="36"/>
      <c r="D288" s="2"/>
      <c r="F288" s="2"/>
    </row>
    <row r="289" spans="2:6" x14ac:dyDescent="0.2">
      <c r="B289" s="36"/>
      <c r="C289" s="36"/>
      <c r="D289" s="2"/>
      <c r="F289" s="2"/>
    </row>
    <row r="290" spans="2:6" x14ac:dyDescent="0.2">
      <c r="B290" s="36"/>
      <c r="C290" s="36"/>
      <c r="D290" s="2"/>
      <c r="F290" s="2"/>
    </row>
    <row r="291" spans="2:6" x14ac:dyDescent="0.2">
      <c r="B291" s="36"/>
      <c r="C291" s="36"/>
      <c r="D291" s="2"/>
      <c r="F291" s="2"/>
    </row>
  </sheetData>
  <autoFilter ref="A11:P228" xr:uid="{7CCB2D63-014C-4862-8BAD-BFC65DBE0C61}"/>
  <mergeCells count="15">
    <mergeCell ref="B1:G1"/>
    <mergeCell ref="B2:G2"/>
    <mergeCell ref="A8:A10"/>
    <mergeCell ref="B8:G8"/>
    <mergeCell ref="J8:O8"/>
    <mergeCell ref="B9:C10"/>
    <mergeCell ref="D9:G9"/>
    <mergeCell ref="H9:H10"/>
    <mergeCell ref="J9:K10"/>
    <mergeCell ref="L9:O9"/>
    <mergeCell ref="P9:P10"/>
    <mergeCell ref="D10:E10"/>
    <mergeCell ref="F10:G10"/>
    <mergeCell ref="L10:M10"/>
    <mergeCell ref="N10:O10"/>
  </mergeCells>
  <hyperlinks>
    <hyperlink ref="B243" r:id="rId1" xr:uid="{7ECB8ECD-72ED-4E0D-B3EE-573C481FBCF7}"/>
  </hyperlinks>
  <pageMargins left="0.25" right="0.25"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Detention</vt:lpstr>
      <vt:lpstr>Detention (Check)</vt:lpstr>
      <vt:lpstr>Birth registration (2)</vt:lpstr>
      <vt:lpstr>'Birth registration (2)'!Print_Titles</vt:lpstr>
      <vt:lpstr>Detention!Print_Titles</vt:lpstr>
      <vt:lpstr>'Detention (Check)'!Print_Titles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Munkhbadar Jugder</cp:lastModifiedBy>
  <dcterms:created xsi:type="dcterms:W3CDTF">2021-07-20T10:08:51Z</dcterms:created>
  <dcterms:modified xsi:type="dcterms:W3CDTF">2022-11-30T20:09:19Z</dcterms:modified>
</cp:coreProperties>
</file>